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C:\Users\dwalls\Documents\IgCC\2021 IgCC\User's Manual\Compliance Forms and Calculators\"/>
    </mc:Choice>
  </mc:AlternateContent>
  <xr:revisionPtr revIDLastSave="0" documentId="8_{3BEB9AC2-5D5A-4AC2-BF07-BE9048D52EBE}" xr6:coauthVersionLast="45" xr6:coauthVersionMax="45" xr10:uidLastSave="{00000000-0000-0000-0000-000000000000}"/>
  <bookViews>
    <workbookView xWindow="-120" yWindow="-120" windowWidth="29040" windowHeight="15840" xr2:uid="{00000000-000D-0000-FFFF-FFFF00000000}"/>
  </bookViews>
  <sheets>
    <sheet name="Calculator" sheetId="1" r:id="rId1"/>
    <sheet name="Constants" sheetId="2" r:id="rId2"/>
  </sheets>
  <definedNames>
    <definedName name="materialfate">Constants!$B$3:$B$11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12" i="1" l="1"/>
  <c r="F12" i="1"/>
  <c r="F16" i="1" s="1"/>
  <c r="G4" i="1"/>
  <c r="H4" i="1" s="1"/>
  <c r="E16" i="1"/>
  <c r="H18" i="1" s="1"/>
  <c r="C27" i="1" s="1"/>
  <c r="C29" i="1" s="1"/>
  <c r="G5" i="1"/>
  <c r="H5" i="1" s="1"/>
  <c r="G6" i="1"/>
  <c r="H6" i="1" s="1"/>
  <c r="G7" i="1"/>
  <c r="H7" i="1" s="1"/>
  <c r="H16" i="1" s="1"/>
  <c r="G8" i="1"/>
  <c r="H8" i="1" s="1"/>
  <c r="G9" i="1"/>
  <c r="H9" i="1" s="1"/>
  <c r="G10" i="1"/>
  <c r="H10" i="1"/>
  <c r="G11" i="1"/>
  <c r="H11" i="1"/>
  <c r="G13" i="1"/>
  <c r="H13" i="1" s="1"/>
  <c r="I16" i="1"/>
  <c r="I18" i="1" s="1"/>
  <c r="H19" i="1" l="1"/>
  <c r="I1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Wes Sullens</author>
  </authors>
  <commentList>
    <comment ref="F12" authorId="0" shapeId="0" xr:uid="{00000000-0006-0000-0000-000001000000}">
      <text>
        <r>
          <rPr>
            <b/>
            <sz val="8"/>
            <color rgb="FF000000"/>
            <rFont val="Tahoma"/>
            <family val="2"/>
          </rPr>
          <t xml:space="preserve">This requires the data input person to subtract ADC/incineration from the facility average numbers.
</t>
        </r>
        <r>
          <rPr>
            <b/>
            <sz val="8"/>
            <color rgb="FF000000"/>
            <rFont val="Tahoma"/>
            <family val="2"/>
          </rPr>
          <t xml:space="preserve">Another way to do this is add another column and ask specifically what the facility average rate is, then have the math done via excel. 
</t>
        </r>
      </text>
    </comment>
  </commentList>
</comments>
</file>

<file path=xl/sharedStrings.xml><?xml version="1.0" encoding="utf-8"?>
<sst xmlns="http://schemas.openxmlformats.org/spreadsheetml/2006/main" count="76" uniqueCount="55">
  <si>
    <t>Directions:</t>
  </si>
  <si>
    <t>Units</t>
  </si>
  <si>
    <t>tons</t>
  </si>
  <si>
    <t>Total is calculated and units are populated from above.</t>
  </si>
  <si>
    <t>Percentage of Construction Waste Diverted From Landfill</t>
  </si>
  <si>
    <t>If percentage of waste diverted is &gt;=50% of the total construction waste, the requirement is met and the project "Complies."</t>
  </si>
  <si>
    <t>Square Feet</t>
  </si>
  <si>
    <t>Total Amount Generated</t>
  </si>
  <si>
    <t>Sky landfilling, inc.</t>
  </si>
  <si>
    <t>Totals</t>
  </si>
  <si>
    <t>Quantity of Diverted/
Recycled</t>
  </si>
  <si>
    <t>Name of Facility or Hauler</t>
  </si>
  <si>
    <t>Amount sent to landfill, incineration, ADC, or other non qualified method</t>
  </si>
  <si>
    <t>% Diverted (Recycled / Reused/ Salvaged)</t>
  </si>
  <si>
    <t>ABC cardboard recycler</t>
  </si>
  <si>
    <t>Drop Down Menu for C2</t>
  </si>
  <si>
    <t>Material Description (Material category, diversion strategy, purpose of material reuse, condition of materials, etc.)</t>
  </si>
  <si>
    <t>asphalt from demolished parking lot - clean and ground-up as fill for new building</t>
  </si>
  <si>
    <t>Scraps from new construction - clean and unpainted wood only.</t>
  </si>
  <si>
    <t>Trash from jobsite and demolition</t>
  </si>
  <si>
    <t>Mixed metals - scraps from jobsite placed in separated metals bin</t>
  </si>
  <si>
    <t>Salvaged bricks from deconstructed building</t>
  </si>
  <si>
    <t>Existing foundation pad broken up and sent for recycling</t>
  </si>
  <si>
    <t>Other (specify)</t>
  </si>
  <si>
    <t>Cardboard packaging waste recycled in separate cardboard bin</t>
  </si>
  <si>
    <t>Recycled - source separated</t>
  </si>
  <si>
    <t>Landfill</t>
  </si>
  <si>
    <t>Reused off-site (salvaged)</t>
  </si>
  <si>
    <t>Donated</t>
  </si>
  <si>
    <t>Reused on-site</t>
  </si>
  <si>
    <t>Recycled - commingled</t>
  </si>
  <si>
    <t>Carpet and pad removed from existing building &amp; donated to Habitat for Humanity</t>
  </si>
  <si>
    <t>Manufacturer take-back</t>
  </si>
  <si>
    <t>N/A - reused on site</t>
  </si>
  <si>
    <t>Habitat for humanity</t>
  </si>
  <si>
    <t xml:space="preserve">Urban Ore Salvage Co. </t>
  </si>
  <si>
    <t>Fresh Kills Landfill</t>
  </si>
  <si>
    <t>Schnitzer Steel</t>
  </si>
  <si>
    <t>XYZ Concrete Recycling Inc.</t>
  </si>
  <si>
    <t>Commingled materials sent for recycling</t>
  </si>
  <si>
    <t>PQR Mixed Use Recovery Facility</t>
  </si>
  <si>
    <t>Wood sent for combustion</t>
  </si>
  <si>
    <t>Combustion/incineration</t>
  </si>
  <si>
    <t>Total of All Construction Waste Generated</t>
  </si>
  <si>
    <r>
      <t xml:space="preserve">Enter in Materials, Diversion/landfill strategy, Recycler/Hauler or Location, Quantity of Waste, % diverted, and Units.
</t>
    </r>
    <r>
      <rPr>
        <sz val="9"/>
        <color rgb="FFFF0000"/>
        <rFont val="Arial"/>
        <family val="2"/>
      </rPr>
      <t>Units must be by weight. For materials where weights are not available, use a volume-to-weight conversion factor such as those found by EPA at:</t>
    </r>
    <r>
      <rPr>
        <sz val="9"/>
        <color indexed="8"/>
        <rFont val="Arial"/>
        <family val="2"/>
      </rPr>
      <t xml:space="preserve"> https://www.epa.gov/smm/volume-weight-conversion-factors-solid-waste </t>
    </r>
  </si>
  <si>
    <t xml:space="preserve">per ft2 </t>
  </si>
  <si>
    <t>Waste generated per sq ft</t>
  </si>
  <si>
    <t>Total New Construction Floor Area</t>
  </si>
  <si>
    <t>901.3.1.2 (9.3.1.2) Total Waste</t>
  </si>
  <si>
    <r>
      <t xml:space="preserve">Only required for </t>
    </r>
    <r>
      <rPr>
        <b/>
        <sz val="11"/>
        <color rgb="FFFF0000"/>
        <rFont val="Arial"/>
        <family val="2"/>
      </rPr>
      <t>new building projects or new construction portions</t>
    </r>
    <r>
      <rPr>
        <b/>
        <sz val="11"/>
        <color indexed="8"/>
        <rFont val="Arial"/>
        <family val="2"/>
      </rPr>
      <t xml:space="preserve"> of projects. </t>
    </r>
  </si>
  <si>
    <t>2021-IgCC / 2020 ASHRAE Standard 189.1</t>
  </si>
  <si>
    <t>Construction and Demolition Waste Calculator</t>
  </si>
  <si>
    <t>Fate of Materials (diversion, landfill, incineration).</t>
  </si>
  <si>
    <r>
      <t>For facilities that sort materials off site (mixed recovery facilities), calculate the amount recycled by multiplying by the average facility diversion rate times the amount sent the  facility. The average diversion rate for the facility can not include materials that are sent for ADC or incineration after processing.</t>
    </r>
    <r>
      <rPr>
        <sz val="9"/>
        <color rgb="FFFF0000"/>
        <rFont val="Arial"/>
        <family val="2"/>
      </rPr>
      <t xml:space="preserve"> In this example, the facility average was 75% (overall) MINUS 10% sent for ADC, equals 65% overall recycling percentage. </t>
    </r>
  </si>
  <si>
    <t>Must be less than 20 lbs. per sq ft to comply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</si>
</sst>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quot;#,##0"/>
    <numFmt numFmtId="166" formatCode="0.0%"/>
  </numFmts>
  <fonts count="22" x14ac:knownFonts="1">
    <font>
      <sz val="10"/>
      <name val="Arial"/>
    </font>
    <font>
      <sz val="11"/>
      <name val="Arial"/>
      <family val="2"/>
    </font>
    <font>
      <sz val="10"/>
      <name val="Arial"/>
      <family val="2"/>
    </font>
    <font>
      <b/>
      <u/>
      <sz val="9"/>
      <name val="Arial"/>
      <family val="2"/>
    </font>
    <font>
      <b/>
      <i/>
      <u/>
      <sz val="10"/>
      <name val="Arial"/>
      <family val="2"/>
    </font>
    <font>
      <b/>
      <sz val="11"/>
      <name val="Arial"/>
      <family val="2"/>
    </font>
    <font>
      <sz val="9"/>
      <color indexed="8"/>
      <name val="Arial"/>
      <family val="2"/>
    </font>
    <font>
      <i/>
      <sz val="10"/>
      <color indexed="8"/>
      <name val="Arial"/>
      <family val="2"/>
    </font>
    <font>
      <b/>
      <sz val="11"/>
      <color indexed="8"/>
      <name val="Arial"/>
      <family val="2"/>
    </font>
    <font>
      <sz val="11"/>
      <color indexed="8"/>
      <name val="Arial"/>
      <family val="2"/>
    </font>
    <font>
      <b/>
      <i/>
      <sz val="9"/>
      <color indexed="8"/>
      <name val="Arial"/>
      <family val="2"/>
    </font>
    <font>
      <sz val="9"/>
      <name val="Arial"/>
      <family val="2"/>
    </font>
    <font>
      <b/>
      <i/>
      <sz val="11"/>
      <color indexed="8"/>
      <name val="Arial"/>
      <family val="2"/>
    </font>
    <font>
      <b/>
      <sz val="10"/>
      <name val="Arial"/>
      <family val="2"/>
    </font>
    <font>
      <b/>
      <i/>
      <sz val="9"/>
      <color theme="1"/>
      <name val="Arial"/>
      <family val="2"/>
    </font>
    <font>
      <sz val="9"/>
      <color theme="1"/>
      <name val="Arial"/>
      <family val="2"/>
    </font>
    <font>
      <sz val="9"/>
      <color rgb="FFFF0000"/>
      <name val="Arial"/>
      <family val="2"/>
    </font>
    <font>
      <sz val="10"/>
      <color theme="1"/>
      <name val="Arial"/>
      <family val="2"/>
    </font>
    <font>
      <sz val="10"/>
      <color indexed="8"/>
      <name val="Arial"/>
      <family val="2"/>
    </font>
    <font>
      <b/>
      <sz val="8"/>
      <color rgb="FF000000"/>
      <name val="Tahoma"/>
      <family val="2"/>
    </font>
    <font>
      <b/>
      <sz val="11"/>
      <color rgb="FFFF0000"/>
      <name val="Arial"/>
      <family val="2"/>
    </font>
    <font>
      <b/>
      <sz val="14"/>
      <name val="Arial"/>
      <family val="2"/>
    </font>
  </fonts>
  <fills count="13">
    <fill>
      <patternFill patternType="none"/>
    </fill>
    <fill>
      <patternFill patternType="gray125"/>
    </fill>
    <fill>
      <patternFill patternType="solid">
        <fgColor indexed="55"/>
        <bgColor indexed="64"/>
      </patternFill>
    </fill>
    <fill>
      <patternFill patternType="solid">
        <fgColor indexed="22"/>
        <bgColor indexed="64"/>
      </patternFill>
    </fill>
    <fill>
      <patternFill patternType="solid">
        <fgColor indexed="23"/>
        <bgColor indexed="64"/>
      </patternFill>
    </fill>
    <fill>
      <patternFill patternType="solid">
        <fgColor theme="6"/>
        <bgColor indexed="64"/>
      </patternFill>
    </fill>
    <fill>
      <patternFill patternType="solid">
        <fgColor theme="6" tint="0.79998168889431442"/>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s>
  <borders count="15">
    <border>
      <left/>
      <right/>
      <top/>
      <bottom/>
      <diagonal/>
    </border>
    <border>
      <left style="medium">
        <color auto="1"/>
      </left>
      <right/>
      <top style="medium">
        <color auto="1"/>
      </top>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diagonal/>
    </border>
    <border>
      <left style="medium">
        <color auto="1"/>
      </left>
      <right/>
      <top/>
      <bottom/>
      <diagonal/>
    </border>
    <border>
      <left style="thin">
        <color auto="1"/>
      </left>
      <right style="thin">
        <color auto="1"/>
      </right>
      <top/>
      <bottom style="thin">
        <color auto="1"/>
      </bottom>
      <diagonal/>
    </border>
    <border>
      <left/>
      <right style="medium">
        <color auto="1"/>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2" fillId="0" borderId="0"/>
    <xf numFmtId="9" fontId="2" fillId="0" borderId="0" applyFont="0" applyFill="0" applyBorder="0" applyAlignment="0" applyProtection="0"/>
  </cellStyleXfs>
  <cellXfs count="93">
    <xf numFmtId="0" fontId="0" fillId="0" borderId="0" xfId="0"/>
    <xf numFmtId="0" fontId="1" fillId="0" borderId="0" xfId="1" applyFont="1" applyBorder="1"/>
    <xf numFmtId="0" fontId="1" fillId="0" borderId="0" xfId="1" applyFont="1" applyAlignment="1"/>
    <xf numFmtId="0" fontId="3" fillId="0" borderId="0" xfId="1" applyFont="1" applyAlignment="1">
      <alignment wrapText="1"/>
    </xf>
    <xf numFmtId="0" fontId="4" fillId="0" borderId="0" xfId="1" applyFont="1" applyAlignment="1"/>
    <xf numFmtId="0" fontId="1" fillId="2" borderId="1" xfId="1" applyFont="1" applyFill="1" applyBorder="1"/>
    <xf numFmtId="0" fontId="5" fillId="3" borderId="2" xfId="1" applyFont="1" applyFill="1" applyBorder="1" applyAlignment="1" applyProtection="1">
      <alignment horizontal="center" vertical="center" wrapText="1"/>
      <protection locked="0"/>
    </xf>
    <xf numFmtId="0" fontId="5" fillId="3" borderId="3" xfId="1" applyFont="1" applyFill="1" applyBorder="1" applyAlignment="1" applyProtection="1">
      <alignment horizontal="center" vertical="center" wrapText="1"/>
      <protection locked="0"/>
    </xf>
    <xf numFmtId="0" fontId="1" fillId="2" borderId="4" xfId="1" applyFont="1" applyFill="1" applyBorder="1"/>
    <xf numFmtId="0" fontId="6" fillId="0" borderId="5" xfId="0" applyFont="1" applyBorder="1" applyAlignment="1">
      <alignment wrapText="1"/>
    </xf>
    <xf numFmtId="0" fontId="7" fillId="0" borderId="0" xfId="0" applyFont="1" applyAlignment="1"/>
    <xf numFmtId="0" fontId="1" fillId="2" borderId="5" xfId="1" applyFont="1" applyFill="1" applyBorder="1"/>
    <xf numFmtId="164" fontId="9" fillId="0" borderId="6" xfId="0" applyNumberFormat="1" applyFont="1" applyBorder="1" applyAlignment="1" applyProtection="1">
      <alignment horizontal="center"/>
      <protection locked="0"/>
    </xf>
    <xf numFmtId="0" fontId="9" fillId="0" borderId="6" xfId="0" applyFont="1" applyBorder="1" applyAlignment="1" applyProtection="1">
      <alignment horizontal="center" vertical="center"/>
      <protection locked="0"/>
    </xf>
    <xf numFmtId="0" fontId="1" fillId="2" borderId="7" xfId="1" applyFont="1" applyFill="1" applyBorder="1"/>
    <xf numFmtId="0" fontId="10" fillId="0" borderId="5" xfId="0" applyFont="1" applyBorder="1" applyAlignment="1" applyProtection="1">
      <alignment wrapText="1"/>
      <protection locked="0"/>
    </xf>
    <xf numFmtId="0" fontId="9" fillId="0" borderId="0" xfId="0" applyFont="1"/>
    <xf numFmtId="0" fontId="9" fillId="0" borderId="8" xfId="0" applyFont="1" applyBorder="1" applyAlignment="1" applyProtection="1">
      <alignment horizontal="center" vertical="center"/>
      <protection locked="0"/>
    </xf>
    <xf numFmtId="0" fontId="6" fillId="0" borderId="0" xfId="0" applyFont="1" applyAlignment="1">
      <alignment wrapText="1"/>
    </xf>
    <xf numFmtId="0" fontId="5" fillId="2" borderId="5" xfId="1" applyFont="1" applyFill="1" applyBorder="1" applyAlignment="1">
      <alignment horizontal="center" vertical="top" wrapText="1"/>
    </xf>
    <xf numFmtId="0" fontId="5" fillId="2" borderId="7" xfId="1" applyFont="1" applyFill="1" applyBorder="1" applyAlignment="1">
      <alignment horizontal="center" vertical="top" wrapText="1"/>
    </xf>
    <xf numFmtId="165" fontId="1" fillId="2" borderId="5" xfId="1" applyNumberFormat="1" applyFont="1" applyFill="1" applyBorder="1"/>
    <xf numFmtId="165" fontId="1" fillId="2" borderId="7" xfId="1" applyNumberFormat="1" applyFont="1" applyFill="1" applyBorder="1"/>
    <xf numFmtId="164" fontId="8" fillId="3" borderId="9" xfId="0" applyNumberFormat="1" applyFont="1" applyFill="1" applyBorder="1" applyAlignment="1" applyProtection="1">
      <alignment horizontal="center"/>
    </xf>
    <xf numFmtId="0" fontId="9" fillId="3" borderId="9" xfId="0" applyFont="1" applyFill="1" applyBorder="1" applyAlignment="1" applyProtection="1">
      <alignment horizontal="center" vertical="center"/>
      <protection locked="0"/>
    </xf>
    <xf numFmtId="0" fontId="1" fillId="0" borderId="0" xfId="1" applyFont="1" applyBorder="1" applyAlignment="1"/>
    <xf numFmtId="0" fontId="11" fillId="0" borderId="0" xfId="1" applyFont="1" applyAlignment="1">
      <alignment wrapText="1"/>
    </xf>
    <xf numFmtId="0" fontId="1" fillId="0" borderId="0" xfId="1" applyFont="1" applyAlignment="1">
      <alignment horizontal="center"/>
    </xf>
    <xf numFmtId="0" fontId="9" fillId="3" borderId="8" xfId="0" applyFont="1" applyFill="1" applyBorder="1" applyAlignment="1" applyProtection="1">
      <alignment horizontal="center" vertical="center"/>
    </xf>
    <xf numFmtId="164" fontId="8" fillId="3" borderId="8" xfId="0" applyNumberFormat="1" applyFont="1" applyFill="1" applyBorder="1" applyAlignment="1" applyProtection="1">
      <alignment horizontal="center"/>
    </xf>
    <xf numFmtId="0" fontId="8" fillId="0" borderId="8" xfId="0" applyFont="1" applyBorder="1"/>
    <xf numFmtId="0" fontId="9" fillId="0" borderId="8" xfId="0" applyFont="1" applyBorder="1"/>
    <xf numFmtId="166" fontId="8" fillId="3" borderId="8" xfId="0" applyNumberFormat="1" applyFont="1" applyFill="1" applyBorder="1" applyAlignment="1">
      <alignment horizontal="center"/>
    </xf>
    <xf numFmtId="0" fontId="1" fillId="2" borderId="10" xfId="1" applyFont="1" applyFill="1" applyBorder="1"/>
    <xf numFmtId="0" fontId="9" fillId="2" borderId="11" xfId="0" applyFont="1" applyFill="1" applyBorder="1"/>
    <xf numFmtId="0" fontId="9" fillId="2" borderId="11" xfId="0" applyFont="1" applyFill="1" applyBorder="1" applyAlignment="1">
      <alignment horizontal="center"/>
    </xf>
    <xf numFmtId="0" fontId="9" fillId="2" borderId="11" xfId="0" applyFont="1" applyFill="1" applyBorder="1" applyAlignment="1">
      <alignment horizontal="center" vertical="center"/>
    </xf>
    <xf numFmtId="0" fontId="1" fillId="2" borderId="12" xfId="1" applyFont="1" applyFill="1" applyBorder="1"/>
    <xf numFmtId="0" fontId="9" fillId="0" borderId="0" xfId="0" applyFont="1" applyAlignment="1">
      <alignment horizontal="center"/>
    </xf>
    <xf numFmtId="0" fontId="9" fillId="0" borderId="0" xfId="0" applyFont="1" applyAlignment="1">
      <alignment horizontal="center" vertical="center"/>
    </xf>
    <xf numFmtId="0" fontId="1" fillId="0" borderId="0" xfId="1" applyFont="1" applyFill="1" applyBorder="1"/>
    <xf numFmtId="0" fontId="9" fillId="0" borderId="0" xfId="0" applyFont="1" applyFill="1" applyBorder="1"/>
    <xf numFmtId="0" fontId="9" fillId="0" borderId="0" xfId="0" applyFont="1" applyFill="1" applyBorder="1" applyAlignment="1">
      <alignment horizontal="center"/>
    </xf>
    <xf numFmtId="0" fontId="9" fillId="0" borderId="0" xfId="0" applyFont="1" applyFill="1" applyBorder="1" applyAlignment="1">
      <alignment horizontal="center" vertical="center"/>
    </xf>
    <xf numFmtId="0" fontId="1" fillId="4" borderId="0" xfId="1" applyFont="1" applyFill="1" applyBorder="1"/>
    <xf numFmtId="0" fontId="9" fillId="4" borderId="0" xfId="0" applyFont="1" applyFill="1"/>
    <xf numFmtId="0" fontId="9" fillId="4" borderId="0" xfId="0" applyFont="1" applyFill="1" applyAlignment="1">
      <alignment horizontal="center"/>
    </xf>
    <xf numFmtId="0" fontId="9" fillId="4" borderId="0" xfId="0" applyFont="1" applyFill="1" applyAlignment="1">
      <alignment horizontal="center" vertical="center"/>
    </xf>
    <xf numFmtId="0" fontId="8" fillId="3" borderId="0" xfId="0" applyFont="1" applyFill="1" applyAlignment="1">
      <alignment vertical="center"/>
    </xf>
    <xf numFmtId="3" fontId="9" fillId="0" borderId="8" xfId="0" applyNumberFormat="1" applyFont="1" applyBorder="1"/>
    <xf numFmtId="0" fontId="9" fillId="3" borderId="0" xfId="0" applyFont="1" applyFill="1"/>
    <xf numFmtId="0" fontId="9" fillId="3" borderId="0" xfId="0" applyFont="1" applyFill="1" applyAlignment="1">
      <alignment horizontal="center"/>
    </xf>
    <xf numFmtId="0" fontId="9" fillId="3" borderId="0" xfId="0" applyFont="1" applyFill="1" applyAlignment="1">
      <alignment horizontal="center" vertical="center"/>
    </xf>
    <xf numFmtId="0" fontId="8" fillId="3" borderId="8" xfId="0" applyFont="1" applyFill="1" applyBorder="1"/>
    <xf numFmtId="0" fontId="9" fillId="3" borderId="0" xfId="0" applyFont="1" applyFill="1" applyAlignment="1">
      <alignment horizontal="right"/>
    </xf>
    <xf numFmtId="0" fontId="8" fillId="0" borderId="14" xfId="0" applyFont="1" applyBorder="1" applyAlignment="1">
      <alignment horizontal="left"/>
    </xf>
    <xf numFmtId="0" fontId="14" fillId="0" borderId="5" xfId="0" applyFont="1" applyBorder="1" applyAlignment="1" applyProtection="1">
      <alignment wrapText="1"/>
      <protection locked="0"/>
    </xf>
    <xf numFmtId="0" fontId="15" fillId="0" borderId="0" xfId="0" applyFont="1" applyAlignment="1">
      <alignment wrapText="1"/>
    </xf>
    <xf numFmtId="0" fontId="5" fillId="5" borderId="2" xfId="1" applyFont="1" applyFill="1" applyBorder="1" applyAlignment="1" applyProtection="1">
      <alignment horizontal="center" vertical="center" wrapText="1"/>
      <protection locked="0"/>
    </xf>
    <xf numFmtId="0" fontId="8" fillId="5" borderId="9" xfId="0" applyFont="1" applyFill="1" applyBorder="1" applyAlignment="1">
      <alignment horizontal="right"/>
    </xf>
    <xf numFmtId="9" fontId="9" fillId="6" borderId="6" xfId="2" applyFont="1" applyFill="1" applyBorder="1" applyAlignment="1" applyProtection="1">
      <alignment horizontal="left" vertical="center"/>
      <protection locked="0"/>
    </xf>
    <xf numFmtId="0" fontId="6" fillId="0" borderId="0" xfId="0" applyFont="1" applyAlignment="1">
      <alignment vertical="top"/>
    </xf>
    <xf numFmtId="0" fontId="8" fillId="3" borderId="9" xfId="0" applyFont="1" applyFill="1" applyBorder="1" applyAlignment="1">
      <alignment horizontal="right" vertical="center"/>
    </xf>
    <xf numFmtId="0" fontId="8" fillId="0" borderId="14" xfId="0" applyFont="1" applyBorder="1" applyAlignment="1">
      <alignment horizontal="left"/>
    </xf>
    <xf numFmtId="0" fontId="8" fillId="0" borderId="14" xfId="0" applyFont="1" applyBorder="1" applyAlignment="1">
      <alignment horizontal="left"/>
    </xf>
    <xf numFmtId="0" fontId="5" fillId="7" borderId="2" xfId="1" applyFont="1" applyFill="1" applyBorder="1" applyAlignment="1" applyProtection="1">
      <alignment horizontal="center" vertical="center" wrapText="1"/>
      <protection locked="0"/>
    </xf>
    <xf numFmtId="0" fontId="1" fillId="7" borderId="0" xfId="1" applyFont="1" applyFill="1" applyBorder="1" applyAlignment="1"/>
    <xf numFmtId="0" fontId="8" fillId="3" borderId="13" xfId="0" applyFont="1" applyFill="1" applyBorder="1" applyAlignment="1">
      <alignment horizontal="right" vertical="center"/>
    </xf>
    <xf numFmtId="0" fontId="8" fillId="3" borderId="14" xfId="0" applyFont="1" applyFill="1" applyBorder="1" applyAlignment="1">
      <alignment horizontal="right" vertical="center"/>
    </xf>
    <xf numFmtId="0" fontId="8" fillId="0" borderId="13" xfId="0" applyFont="1" applyBorder="1" applyAlignment="1">
      <alignment horizontal="left"/>
    </xf>
    <xf numFmtId="0" fontId="8" fillId="0" borderId="14" xfId="0" applyFont="1" applyBorder="1" applyAlignment="1">
      <alignment horizontal="left"/>
    </xf>
    <xf numFmtId="0" fontId="8" fillId="3" borderId="0" xfId="0" applyFont="1" applyFill="1" applyAlignment="1">
      <alignment vertical="top" wrapText="1"/>
    </xf>
    <xf numFmtId="0" fontId="13" fillId="3" borderId="0" xfId="0" applyFont="1" applyFill="1" applyAlignment="1">
      <alignment vertical="top" wrapText="1"/>
    </xf>
    <xf numFmtId="0" fontId="9" fillId="9" borderId="6" xfId="0" applyFont="1" applyFill="1" applyBorder="1" applyAlignment="1" applyProtection="1">
      <alignment horizontal="left" vertical="center"/>
      <protection locked="0"/>
    </xf>
    <xf numFmtId="0" fontId="9" fillId="9" borderId="8" xfId="0" applyFont="1" applyFill="1" applyBorder="1" applyAlignment="1" applyProtection="1">
      <alignment horizontal="left" vertical="center"/>
      <protection locked="0"/>
    </xf>
    <xf numFmtId="0" fontId="9" fillId="9" borderId="6" xfId="0" applyFont="1" applyFill="1" applyBorder="1" applyAlignment="1" applyProtection="1">
      <alignment horizontal="left" vertical="center" wrapText="1"/>
      <protection locked="0"/>
    </xf>
    <xf numFmtId="0" fontId="9" fillId="9" borderId="8" xfId="0" applyFont="1" applyFill="1" applyBorder="1" applyAlignment="1" applyProtection="1">
      <alignment horizontal="left" vertical="center" wrapText="1"/>
      <protection locked="0"/>
    </xf>
    <xf numFmtId="0" fontId="9" fillId="9" borderId="0" xfId="0" applyFont="1" applyFill="1"/>
    <xf numFmtId="164" fontId="9" fillId="9" borderId="6" xfId="0" applyNumberFormat="1" applyFont="1" applyFill="1" applyBorder="1" applyAlignment="1" applyProtection="1">
      <alignment horizontal="left" vertical="center"/>
      <protection locked="0"/>
    </xf>
    <xf numFmtId="164" fontId="9" fillId="9" borderId="8" xfId="0" applyNumberFormat="1" applyFont="1" applyFill="1" applyBorder="1" applyAlignment="1" applyProtection="1">
      <alignment horizontal="left" vertical="center"/>
      <protection locked="0"/>
    </xf>
    <xf numFmtId="164" fontId="8" fillId="5" borderId="9" xfId="0" applyNumberFormat="1" applyFont="1" applyFill="1" applyBorder="1" applyAlignment="1">
      <alignment horizontal="right"/>
    </xf>
    <xf numFmtId="0" fontId="12" fillId="10" borderId="0" xfId="0" applyFont="1" applyFill="1" applyAlignment="1">
      <alignment horizontal="right"/>
    </xf>
    <xf numFmtId="164" fontId="8" fillId="7" borderId="9" xfId="0" applyNumberFormat="1" applyFont="1" applyFill="1" applyBorder="1" applyAlignment="1">
      <alignment horizontal="right"/>
    </xf>
    <xf numFmtId="0" fontId="8" fillId="5" borderId="0" xfId="0" applyFont="1" applyFill="1" applyBorder="1"/>
    <xf numFmtId="0" fontId="18" fillId="8" borderId="0" xfId="0" applyFont="1" applyFill="1" applyBorder="1"/>
    <xf numFmtId="0" fontId="17" fillId="8" borderId="0" xfId="0" applyFont="1" applyFill="1" applyBorder="1" applyAlignment="1" applyProtection="1">
      <alignment horizontal="left" vertical="center" wrapText="1"/>
      <protection locked="0"/>
    </xf>
    <xf numFmtId="0" fontId="9" fillId="3" borderId="0" xfId="0" applyFont="1" applyFill="1" applyAlignment="1">
      <alignment horizontal="left"/>
    </xf>
    <xf numFmtId="2" fontId="9" fillId="11" borderId="8" xfId="0" applyNumberFormat="1" applyFont="1" applyFill="1" applyBorder="1" applyAlignment="1">
      <alignment horizontal="right"/>
    </xf>
    <xf numFmtId="0" fontId="12" fillId="12" borderId="0" xfId="0" applyFont="1" applyFill="1" applyAlignment="1">
      <alignment horizontal="right"/>
    </xf>
    <xf numFmtId="0" fontId="12" fillId="12" borderId="8" xfId="0" applyFont="1" applyFill="1" applyBorder="1" applyAlignment="1" applyProtection="1">
      <alignment horizontal="left" vertical="center"/>
    </xf>
    <xf numFmtId="164" fontId="6" fillId="0" borderId="0" xfId="0" applyNumberFormat="1" applyFont="1" applyAlignment="1">
      <alignment wrapText="1"/>
    </xf>
    <xf numFmtId="0" fontId="21" fillId="0" borderId="0" xfId="1" applyFont="1" applyBorder="1"/>
    <xf numFmtId="0" fontId="21" fillId="0" borderId="0" xfId="1" applyFont="1" applyAlignment="1"/>
  </cellXfs>
  <cellStyles count="3">
    <cellStyle name="Normal" xfId="0" builtinId="0"/>
    <cellStyle name="Normal 2" xfId="1" xr:uid="{00000000-0005-0000-0000-00000100000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6"/>
  <sheetViews>
    <sheetView tabSelected="1" workbookViewId="0"/>
  </sheetViews>
  <sheetFormatPr defaultColWidth="8.85546875" defaultRowHeight="12.75" x14ac:dyDescent="0.2"/>
  <cols>
    <col min="1" max="1" width="1.85546875" customWidth="1"/>
    <col min="2" max="2" width="55.140625" customWidth="1"/>
    <col min="3" max="3" width="28.42578125" bestFit="1" customWidth="1"/>
    <col min="4" max="4" width="29.7109375" customWidth="1"/>
    <col min="5" max="5" width="17.42578125" customWidth="1"/>
    <col min="6" max="6" width="21" customWidth="1"/>
    <col min="7" max="7" width="18.28515625" customWidth="1"/>
    <col min="8" max="8" width="12.7109375" customWidth="1"/>
    <col min="11" max="11" width="62.140625" customWidth="1"/>
    <col min="12" max="12" width="20" customWidth="1"/>
  </cols>
  <sheetData>
    <row r="1" spans="1:18" ht="47.1" customHeight="1" x14ac:dyDescent="0.25">
      <c r="A1" s="1"/>
      <c r="B1" s="91" t="s">
        <v>51</v>
      </c>
      <c r="C1" s="92" t="s">
        <v>50</v>
      </c>
      <c r="D1" s="2"/>
      <c r="E1" s="2"/>
      <c r="F1" s="2"/>
      <c r="G1" s="2"/>
      <c r="H1" s="2"/>
      <c r="I1" s="2"/>
      <c r="J1" s="1"/>
      <c r="K1" s="1"/>
      <c r="L1" s="3" t="s">
        <v>0</v>
      </c>
      <c r="M1" s="4"/>
      <c r="N1" s="4"/>
      <c r="O1" s="4"/>
      <c r="P1" s="4"/>
      <c r="Q1" s="4"/>
      <c r="R1" s="4"/>
    </row>
    <row r="2" spans="1:18" ht="12.95" customHeight="1" x14ac:dyDescent="0.2">
      <c r="A2" s="1"/>
      <c r="B2" s="1"/>
      <c r="C2" s="2"/>
      <c r="D2" s="2"/>
      <c r="E2" s="2"/>
      <c r="F2" s="2"/>
      <c r="G2" s="2"/>
      <c r="H2" s="2"/>
      <c r="I2" s="2"/>
      <c r="J2" s="1"/>
      <c r="K2" s="1"/>
      <c r="L2" s="3"/>
      <c r="M2" s="4"/>
      <c r="N2" s="4"/>
      <c r="O2" s="4"/>
      <c r="P2" s="4"/>
      <c r="Q2" s="4"/>
      <c r="R2" s="4"/>
    </row>
    <row r="3" spans="1:18" ht="75" x14ac:dyDescent="0.2">
      <c r="A3" s="5"/>
      <c r="B3" s="6" t="s">
        <v>16</v>
      </c>
      <c r="C3" s="6" t="s">
        <v>52</v>
      </c>
      <c r="D3" s="6" t="s">
        <v>11</v>
      </c>
      <c r="E3" s="58" t="s">
        <v>7</v>
      </c>
      <c r="F3" s="65" t="s">
        <v>12</v>
      </c>
      <c r="G3" s="58" t="s">
        <v>13</v>
      </c>
      <c r="H3" s="6" t="s">
        <v>10</v>
      </c>
      <c r="I3" s="7" t="s">
        <v>1</v>
      </c>
      <c r="J3" s="8"/>
      <c r="K3" s="9" t="s">
        <v>44</v>
      </c>
      <c r="L3" s="10"/>
      <c r="M3" s="10"/>
      <c r="N3" s="10"/>
      <c r="O3" s="10"/>
      <c r="P3" s="10"/>
    </row>
    <row r="4" spans="1:18" ht="28.5" x14ac:dyDescent="0.2">
      <c r="A4" s="11"/>
      <c r="B4" s="75" t="s">
        <v>17</v>
      </c>
      <c r="C4" s="73" t="s">
        <v>29</v>
      </c>
      <c r="D4" s="73" t="s">
        <v>33</v>
      </c>
      <c r="E4" s="78">
        <v>300</v>
      </c>
      <c r="F4" s="78">
        <v>0</v>
      </c>
      <c r="G4" s="60">
        <f>1-(F4/E4)</f>
        <v>1</v>
      </c>
      <c r="H4" s="12">
        <f>G4*E4</f>
        <v>300</v>
      </c>
      <c r="I4" s="13" t="s">
        <v>2</v>
      </c>
      <c r="J4" s="14"/>
      <c r="K4" s="15"/>
      <c r="L4" s="10"/>
      <c r="M4" s="10"/>
      <c r="N4" s="10"/>
      <c r="O4" s="10"/>
      <c r="P4" s="10"/>
      <c r="Q4" s="10"/>
    </row>
    <row r="5" spans="1:18" ht="28.5" x14ac:dyDescent="0.2">
      <c r="A5" s="11"/>
      <c r="B5" s="76" t="s">
        <v>24</v>
      </c>
      <c r="C5" s="74" t="s">
        <v>25</v>
      </c>
      <c r="D5" s="73" t="s">
        <v>14</v>
      </c>
      <c r="E5" s="79">
        <v>10</v>
      </c>
      <c r="F5" s="78">
        <v>0</v>
      </c>
      <c r="G5" s="60">
        <f t="shared" ref="G5:G13" si="0">1-(F5/E5)</f>
        <v>1</v>
      </c>
      <c r="H5" s="12">
        <f t="shared" ref="H5:H8" si="1">G5*E5</f>
        <v>10</v>
      </c>
      <c r="I5" s="13" t="s">
        <v>2</v>
      </c>
      <c r="J5" s="14"/>
      <c r="K5" s="61"/>
      <c r="L5" s="16"/>
    </row>
    <row r="6" spans="1:18" ht="28.5" x14ac:dyDescent="0.2">
      <c r="A6" s="19"/>
      <c r="B6" s="75" t="s">
        <v>31</v>
      </c>
      <c r="C6" s="73" t="s">
        <v>28</v>
      </c>
      <c r="D6" s="73" t="s">
        <v>34</v>
      </c>
      <c r="E6" s="78">
        <v>3.5</v>
      </c>
      <c r="F6" s="78">
        <v>0</v>
      </c>
      <c r="G6" s="60">
        <f t="shared" si="0"/>
        <v>1</v>
      </c>
      <c r="H6" s="12">
        <f t="shared" si="1"/>
        <v>3.5</v>
      </c>
      <c r="I6" s="13" t="s">
        <v>2</v>
      </c>
      <c r="J6" s="20"/>
      <c r="K6" s="18"/>
      <c r="L6" s="16"/>
    </row>
    <row r="7" spans="1:18" ht="28.5" x14ac:dyDescent="0.2">
      <c r="A7" s="21"/>
      <c r="B7" s="76" t="s">
        <v>18</v>
      </c>
      <c r="C7" s="74" t="s">
        <v>27</v>
      </c>
      <c r="D7" s="74" t="s">
        <v>35</v>
      </c>
      <c r="E7" s="79">
        <v>2</v>
      </c>
      <c r="F7" s="78">
        <v>0</v>
      </c>
      <c r="G7" s="60">
        <f t="shared" si="0"/>
        <v>1</v>
      </c>
      <c r="H7" s="12">
        <f t="shared" si="1"/>
        <v>2</v>
      </c>
      <c r="I7" s="13" t="s">
        <v>2</v>
      </c>
      <c r="J7" s="22"/>
      <c r="K7" s="18"/>
      <c r="L7" s="16"/>
    </row>
    <row r="8" spans="1:18" ht="14.25" x14ac:dyDescent="0.2">
      <c r="A8" s="21"/>
      <c r="B8" s="76" t="s">
        <v>19</v>
      </c>
      <c r="C8" s="74" t="s">
        <v>26</v>
      </c>
      <c r="D8" s="74" t="s">
        <v>36</v>
      </c>
      <c r="E8" s="79">
        <v>350</v>
      </c>
      <c r="F8" s="78">
        <v>350</v>
      </c>
      <c r="G8" s="60">
        <f t="shared" si="0"/>
        <v>0</v>
      </c>
      <c r="H8" s="12">
        <f t="shared" si="1"/>
        <v>0</v>
      </c>
      <c r="I8" s="13" t="s">
        <v>2</v>
      </c>
      <c r="J8" s="22"/>
      <c r="K8" s="18"/>
      <c r="L8" s="16"/>
    </row>
    <row r="9" spans="1:18" ht="28.5" x14ac:dyDescent="0.2">
      <c r="A9" s="21"/>
      <c r="B9" s="76" t="s">
        <v>20</v>
      </c>
      <c r="C9" s="74" t="s">
        <v>25</v>
      </c>
      <c r="D9" s="74" t="s">
        <v>37</v>
      </c>
      <c r="E9" s="79">
        <v>25</v>
      </c>
      <c r="F9" s="79">
        <v>0</v>
      </c>
      <c r="G9" s="60">
        <f t="shared" si="0"/>
        <v>1</v>
      </c>
      <c r="H9" s="12">
        <f t="shared" ref="H9:H13" si="2">G9*E9</f>
        <v>25</v>
      </c>
      <c r="I9" s="13" t="s">
        <v>2</v>
      </c>
      <c r="J9" s="22"/>
      <c r="K9" s="18"/>
      <c r="L9" s="16"/>
    </row>
    <row r="10" spans="1:18" ht="14.25" x14ac:dyDescent="0.2">
      <c r="A10" s="21"/>
      <c r="B10" s="76" t="s">
        <v>21</v>
      </c>
      <c r="C10" s="74" t="s">
        <v>27</v>
      </c>
      <c r="D10" s="74" t="s">
        <v>35</v>
      </c>
      <c r="E10" s="79">
        <v>25</v>
      </c>
      <c r="F10" s="79">
        <v>0</v>
      </c>
      <c r="G10" s="60">
        <f t="shared" si="0"/>
        <v>1</v>
      </c>
      <c r="H10" s="12">
        <f t="shared" si="2"/>
        <v>25</v>
      </c>
      <c r="I10" s="13" t="s">
        <v>2</v>
      </c>
      <c r="J10" s="22"/>
      <c r="K10" s="18"/>
      <c r="L10" s="16"/>
    </row>
    <row r="11" spans="1:18" ht="14.25" x14ac:dyDescent="0.2">
      <c r="A11" s="21"/>
      <c r="B11" s="76" t="s">
        <v>22</v>
      </c>
      <c r="C11" s="74" t="s">
        <v>25</v>
      </c>
      <c r="D11" s="74" t="s">
        <v>38</v>
      </c>
      <c r="E11" s="79">
        <v>20</v>
      </c>
      <c r="F11" s="79">
        <v>0</v>
      </c>
      <c r="G11" s="60">
        <f t="shared" si="0"/>
        <v>1</v>
      </c>
      <c r="H11" s="12">
        <f t="shared" si="2"/>
        <v>20</v>
      </c>
      <c r="I11" s="13" t="s">
        <v>2</v>
      </c>
      <c r="J11" s="22"/>
      <c r="K11" s="18"/>
      <c r="L11" s="16"/>
    </row>
    <row r="12" spans="1:18" ht="72" x14ac:dyDescent="0.2">
      <c r="A12" s="21"/>
      <c r="B12" s="76" t="s">
        <v>39</v>
      </c>
      <c r="C12" s="74" t="s">
        <v>30</v>
      </c>
      <c r="D12" s="74" t="s">
        <v>40</v>
      </c>
      <c r="E12" s="79">
        <v>50</v>
      </c>
      <c r="F12" s="79">
        <f>(1-0.65)*E12</f>
        <v>17.5</v>
      </c>
      <c r="G12" s="60">
        <v>0.65</v>
      </c>
      <c r="H12" s="12">
        <f>G12*E12</f>
        <v>32.5</v>
      </c>
      <c r="I12" s="13" t="s">
        <v>2</v>
      </c>
      <c r="J12" s="22"/>
      <c r="K12" s="18" t="s">
        <v>53</v>
      </c>
      <c r="L12" s="16"/>
    </row>
    <row r="13" spans="1:18" ht="14.25" x14ac:dyDescent="0.2">
      <c r="A13" s="21"/>
      <c r="B13" s="74" t="s">
        <v>41</v>
      </c>
      <c r="C13" s="77" t="s">
        <v>42</v>
      </c>
      <c r="D13" s="74" t="s">
        <v>8</v>
      </c>
      <c r="E13" s="79">
        <v>10</v>
      </c>
      <c r="F13" s="79">
        <v>10</v>
      </c>
      <c r="G13" s="60">
        <f t="shared" si="0"/>
        <v>0</v>
      </c>
      <c r="H13" s="12">
        <f t="shared" si="2"/>
        <v>0</v>
      </c>
      <c r="I13" s="13" t="s">
        <v>2</v>
      </c>
      <c r="J13" s="22"/>
      <c r="K13" s="18"/>
      <c r="L13" s="16"/>
    </row>
    <row r="14" spans="1:18" ht="14.25" x14ac:dyDescent="0.2">
      <c r="A14" s="21"/>
      <c r="B14" s="74"/>
      <c r="C14" s="74"/>
      <c r="D14" s="74"/>
      <c r="E14" s="74"/>
      <c r="F14" s="79"/>
      <c r="G14" s="60"/>
      <c r="H14" s="12"/>
      <c r="I14" s="17"/>
      <c r="J14" s="22"/>
      <c r="K14" s="18"/>
      <c r="L14" s="16"/>
    </row>
    <row r="15" spans="1:18" ht="14.25" x14ac:dyDescent="0.2">
      <c r="A15" s="21"/>
      <c r="B15" s="74"/>
      <c r="C15" s="74"/>
      <c r="D15" s="74"/>
      <c r="E15" s="74"/>
      <c r="F15" s="74"/>
      <c r="G15" s="60"/>
      <c r="H15" s="12"/>
      <c r="I15" s="17"/>
      <c r="J15" s="22"/>
      <c r="K15" s="18"/>
      <c r="L15" s="16"/>
    </row>
    <row r="16" spans="1:18" ht="15" x14ac:dyDescent="0.25">
      <c r="A16" s="21"/>
      <c r="B16" s="67" t="s">
        <v>9</v>
      </c>
      <c r="C16" s="68"/>
      <c r="D16" s="62"/>
      <c r="E16" s="80">
        <f>SUM(E4:E15)</f>
        <v>795.5</v>
      </c>
      <c r="F16" s="82">
        <f>SUM(F4:F15)</f>
        <v>377.5</v>
      </c>
      <c r="G16" s="59"/>
      <c r="H16" s="23">
        <f>SUM(H4:H15)</f>
        <v>418</v>
      </c>
      <c r="I16" s="24" t="str">
        <f>I4</f>
        <v>tons</v>
      </c>
      <c r="J16" s="22"/>
      <c r="K16" s="9" t="s">
        <v>3</v>
      </c>
      <c r="L16" s="10"/>
      <c r="M16" s="10"/>
      <c r="N16" s="10"/>
      <c r="O16" s="10"/>
      <c r="P16" s="10"/>
      <c r="Q16" s="10"/>
    </row>
    <row r="17" spans="1:17" ht="14.25" x14ac:dyDescent="0.2">
      <c r="A17" s="21"/>
      <c r="B17" s="1"/>
      <c r="C17" s="25"/>
      <c r="D17" s="25"/>
      <c r="E17" s="25"/>
      <c r="F17" s="66"/>
      <c r="G17" s="25"/>
      <c r="H17" s="25"/>
      <c r="I17" s="1"/>
      <c r="J17" s="22"/>
      <c r="K17" s="26"/>
      <c r="N17" s="27"/>
      <c r="O17" s="1"/>
    </row>
    <row r="18" spans="1:17" ht="15" x14ac:dyDescent="0.25">
      <c r="A18" s="11"/>
      <c r="B18" s="69" t="s">
        <v>43</v>
      </c>
      <c r="C18" s="70"/>
      <c r="D18" s="64"/>
      <c r="E18" s="55"/>
      <c r="F18" s="63"/>
      <c r="G18" s="55"/>
      <c r="H18" s="29">
        <f>E16</f>
        <v>795.5</v>
      </c>
      <c r="I18" s="28" t="str">
        <f>I16</f>
        <v>tons</v>
      </c>
      <c r="J18" s="14"/>
      <c r="K18" s="9" t="s">
        <v>3</v>
      </c>
      <c r="L18" s="10"/>
      <c r="M18" s="10"/>
      <c r="N18" s="10"/>
      <c r="O18" s="10"/>
      <c r="P18" s="10"/>
      <c r="Q18" s="10"/>
    </row>
    <row r="19" spans="1:17" ht="24.75" x14ac:dyDescent="0.25">
      <c r="A19" s="11"/>
      <c r="B19" s="30" t="s">
        <v>4</v>
      </c>
      <c r="C19" s="31"/>
      <c r="D19" s="31"/>
      <c r="E19" s="31"/>
      <c r="F19" s="31"/>
      <c r="G19" s="31"/>
      <c r="H19" s="32">
        <f>H16/E16</f>
        <v>0.52545568824638589</v>
      </c>
      <c r="I19" s="89" t="str">
        <f>IF(H16/H18&gt;=50%,"Complies","Does Not Comply")</f>
        <v>Complies</v>
      </c>
      <c r="J19" s="14"/>
      <c r="K19" s="9" t="s">
        <v>5</v>
      </c>
      <c r="L19" s="10"/>
      <c r="M19" s="10"/>
      <c r="N19" s="10"/>
      <c r="O19" s="10"/>
      <c r="P19" s="10"/>
      <c r="Q19" s="10"/>
    </row>
    <row r="20" spans="1:17" ht="14.25" x14ac:dyDescent="0.2">
      <c r="A20" s="33"/>
      <c r="B20" s="34"/>
      <c r="C20" s="34"/>
      <c r="D20" s="34"/>
      <c r="E20" s="34"/>
      <c r="F20" s="34"/>
      <c r="G20" s="34"/>
      <c r="H20" s="35"/>
      <c r="I20" s="36"/>
      <c r="J20" s="37"/>
      <c r="K20" s="18"/>
      <c r="L20" s="16"/>
    </row>
    <row r="21" spans="1:17" ht="14.25" x14ac:dyDescent="0.2">
      <c r="A21" s="40"/>
      <c r="B21" s="41"/>
      <c r="C21" s="41"/>
      <c r="D21" s="41"/>
      <c r="E21" s="41"/>
      <c r="F21" s="41"/>
      <c r="G21" s="41"/>
      <c r="H21" s="42"/>
      <c r="I21" s="43"/>
      <c r="J21" s="40"/>
      <c r="K21" s="18"/>
      <c r="L21" s="16"/>
    </row>
    <row r="22" spans="1:17" ht="14.25" x14ac:dyDescent="0.2">
      <c r="A22" s="44"/>
      <c r="B22" s="45"/>
      <c r="C22" s="45"/>
      <c r="D22" s="45"/>
      <c r="E22" s="45"/>
      <c r="F22" s="45"/>
      <c r="G22" s="45"/>
      <c r="H22" s="46"/>
      <c r="I22" s="47"/>
      <c r="J22" s="44"/>
      <c r="K22" s="18"/>
      <c r="L22" s="16"/>
    </row>
    <row r="23" spans="1:17" ht="60" x14ac:dyDescent="0.2">
      <c r="A23" s="44"/>
      <c r="B23" s="48" t="s">
        <v>48</v>
      </c>
      <c r="C23" s="71" t="s">
        <v>49</v>
      </c>
      <c r="D23" s="71"/>
      <c r="E23" s="71"/>
      <c r="F23" s="71"/>
      <c r="G23" s="71"/>
      <c r="H23" s="71"/>
      <c r="I23" s="72"/>
      <c r="J23" s="72"/>
      <c r="K23" s="90"/>
      <c r="L23" s="16"/>
    </row>
    <row r="24" spans="1:17" ht="14.25" x14ac:dyDescent="0.2">
      <c r="A24" s="44"/>
      <c r="B24" s="50"/>
      <c r="C24" s="50"/>
      <c r="D24" s="50"/>
      <c r="E24" s="50"/>
      <c r="F24" s="50"/>
      <c r="G24" s="50"/>
      <c r="H24" s="50"/>
      <c r="I24" s="52"/>
      <c r="J24" s="44"/>
      <c r="K24" s="18"/>
      <c r="L24" s="16"/>
    </row>
    <row r="25" spans="1:17" ht="15" x14ac:dyDescent="0.25">
      <c r="A25" s="44"/>
      <c r="B25" s="53" t="s">
        <v>47</v>
      </c>
      <c r="C25" s="49">
        <v>100000</v>
      </c>
      <c r="D25" s="86" t="s">
        <v>6</v>
      </c>
      <c r="E25" s="50"/>
      <c r="F25" s="50"/>
      <c r="G25" s="50"/>
      <c r="H25" s="50"/>
      <c r="I25" s="52"/>
      <c r="J25" s="44"/>
      <c r="K25" s="56"/>
      <c r="L25" s="16"/>
    </row>
    <row r="26" spans="1:17" ht="14.25" x14ac:dyDescent="0.2">
      <c r="A26" s="44"/>
      <c r="B26" s="50"/>
      <c r="C26" s="50"/>
      <c r="D26" s="50"/>
      <c r="E26" s="50"/>
      <c r="F26" s="50"/>
      <c r="G26" s="50"/>
      <c r="H26" s="50"/>
      <c r="I26" s="52"/>
      <c r="J26" s="44"/>
      <c r="K26" s="57"/>
      <c r="L26" s="16"/>
    </row>
    <row r="27" spans="1:17" ht="15" x14ac:dyDescent="0.25">
      <c r="A27" s="44"/>
      <c r="B27" s="53" t="s">
        <v>46</v>
      </c>
      <c r="C27" s="87">
        <f>IF(C25&gt;0,(H18*2000)/C25,"Not Applicable")</f>
        <v>15.91</v>
      </c>
      <c r="D27" s="86" t="s">
        <v>45</v>
      </c>
      <c r="E27" s="50"/>
      <c r="F27" s="50"/>
      <c r="G27" s="50"/>
      <c r="H27" s="50"/>
      <c r="I27" s="52"/>
      <c r="J27" s="44"/>
      <c r="K27" s="57"/>
      <c r="L27" s="16"/>
    </row>
    <row r="28" spans="1:17" ht="14.25" x14ac:dyDescent="0.2">
      <c r="A28" s="44"/>
      <c r="B28" s="50"/>
      <c r="C28" s="54"/>
      <c r="D28" s="54"/>
      <c r="E28" s="54"/>
      <c r="F28" s="54"/>
      <c r="G28" s="54"/>
      <c r="H28" s="51"/>
      <c r="I28" s="52"/>
      <c r="J28" s="44"/>
      <c r="K28" s="18"/>
      <c r="L28" s="16"/>
    </row>
    <row r="29" spans="1:17" ht="14.25" x14ac:dyDescent="0.2">
      <c r="A29" s="44"/>
      <c r="B29" s="50"/>
      <c r="C29" s="88" t="str">
        <f>IF(C25&gt;0,IF(C27&gt;20,"Does not comply","Complies"),"Not Applicable")</f>
        <v>Complies</v>
      </c>
      <c r="D29" s="81"/>
      <c r="E29" s="81"/>
      <c r="F29" s="81"/>
      <c r="G29" s="81"/>
      <c r="H29" s="51"/>
      <c r="I29" s="52"/>
      <c r="J29" s="44"/>
      <c r="K29" s="18" t="s">
        <v>54</v>
      </c>
      <c r="L29" s="16"/>
    </row>
    <row r="30" spans="1:17" ht="14.25" x14ac:dyDescent="0.2">
      <c r="A30" s="44"/>
      <c r="B30" s="45"/>
      <c r="C30" s="45"/>
      <c r="D30" s="45"/>
      <c r="E30" s="45"/>
      <c r="F30" s="45"/>
      <c r="G30" s="45"/>
      <c r="H30" s="46"/>
      <c r="I30" s="47"/>
      <c r="J30" s="44"/>
      <c r="K30" s="18"/>
      <c r="L30" s="16"/>
    </row>
    <row r="31" spans="1:17" ht="14.25" x14ac:dyDescent="0.2">
      <c r="H31" s="38"/>
      <c r="I31" s="39"/>
      <c r="J31" s="1"/>
      <c r="K31" s="18"/>
      <c r="L31" s="16"/>
    </row>
    <row r="32" spans="1:17" ht="14.25" x14ac:dyDescent="0.2">
      <c r="H32" s="38"/>
      <c r="I32" s="39"/>
      <c r="J32" s="1"/>
      <c r="K32" s="18"/>
      <c r="L32" s="16"/>
    </row>
    <row r="33" spans="8:12" ht="14.25" x14ac:dyDescent="0.2">
      <c r="H33" s="38"/>
      <c r="I33" s="39"/>
      <c r="J33" s="1"/>
      <c r="K33" s="18"/>
      <c r="L33" s="16"/>
    </row>
    <row r="34" spans="8:12" ht="14.25" x14ac:dyDescent="0.2">
      <c r="H34" s="38"/>
      <c r="I34" s="39"/>
      <c r="J34" s="1"/>
      <c r="K34" s="18"/>
      <c r="L34" s="16"/>
    </row>
    <row r="35" spans="8:12" ht="14.25" x14ac:dyDescent="0.2">
      <c r="H35" s="38"/>
      <c r="I35" s="39"/>
      <c r="J35" s="1"/>
      <c r="K35" s="18"/>
      <c r="L35" s="16"/>
    </row>
    <row r="36" spans="8:12" ht="14.25" x14ac:dyDescent="0.2">
      <c r="H36" s="38"/>
      <c r="I36" s="39"/>
      <c r="J36" s="1"/>
      <c r="K36" s="18"/>
      <c r="L36" s="16"/>
    </row>
    <row r="37" spans="8:12" ht="14.25" x14ac:dyDescent="0.2">
      <c r="H37" s="38"/>
      <c r="I37" s="39"/>
      <c r="J37" s="1"/>
      <c r="K37" s="18"/>
      <c r="L37" s="16"/>
    </row>
    <row r="38" spans="8:12" ht="14.25" x14ac:dyDescent="0.2">
      <c r="H38" s="38"/>
      <c r="I38" s="39"/>
      <c r="J38" s="1"/>
      <c r="K38" s="18"/>
      <c r="L38" s="16"/>
    </row>
    <row r="39" spans="8:12" ht="14.25" x14ac:dyDescent="0.2">
      <c r="H39" s="38"/>
      <c r="I39" s="39"/>
      <c r="J39" s="1"/>
      <c r="K39" s="18"/>
      <c r="L39" s="16"/>
    </row>
    <row r="40" spans="8:12" ht="14.25" x14ac:dyDescent="0.2">
      <c r="H40" s="38"/>
      <c r="I40" s="39"/>
      <c r="J40" s="1"/>
      <c r="K40" s="18"/>
      <c r="L40" s="16"/>
    </row>
    <row r="41" spans="8:12" ht="14.25" x14ac:dyDescent="0.2">
      <c r="H41" s="38"/>
      <c r="I41" s="39"/>
      <c r="J41" s="1"/>
      <c r="K41" s="18"/>
      <c r="L41" s="16"/>
    </row>
    <row r="42" spans="8:12" ht="14.25" x14ac:dyDescent="0.2">
      <c r="H42" s="38"/>
      <c r="I42" s="39"/>
      <c r="J42" s="1"/>
      <c r="K42" s="18"/>
      <c r="L42" s="16"/>
    </row>
    <row r="43" spans="8:12" ht="14.25" x14ac:dyDescent="0.2">
      <c r="H43" s="38"/>
      <c r="I43" s="39"/>
      <c r="J43" s="1"/>
      <c r="K43" s="18"/>
      <c r="L43" s="16"/>
    </row>
    <row r="44" spans="8:12" ht="14.25" x14ac:dyDescent="0.2">
      <c r="H44" s="38"/>
      <c r="I44" s="39"/>
      <c r="J44" s="1"/>
      <c r="K44" s="18"/>
      <c r="L44" s="16"/>
    </row>
    <row r="45" spans="8:12" ht="14.25" x14ac:dyDescent="0.2">
      <c r="H45" s="38"/>
      <c r="I45" s="39"/>
      <c r="J45" s="1"/>
      <c r="K45" s="18"/>
      <c r="L45" s="16"/>
    </row>
    <row r="46" spans="8:12" ht="14.25" x14ac:dyDescent="0.2">
      <c r="H46" s="38"/>
      <c r="I46" s="39"/>
      <c r="J46" s="1"/>
      <c r="K46" s="18"/>
      <c r="L46" s="16"/>
    </row>
  </sheetData>
  <dataValidations count="1">
    <dataValidation type="list" allowBlank="1" showInputMessage="1" showErrorMessage="1" sqref="C4:C15" xr:uid="{00000000-0002-0000-0000-000000000000}">
      <formula1>materialfate</formula1>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11"/>
  <sheetViews>
    <sheetView workbookViewId="0">
      <selection activeCell="B2" sqref="B2"/>
    </sheetView>
  </sheetViews>
  <sheetFormatPr defaultColWidth="8.85546875" defaultRowHeight="12.75" x14ac:dyDescent="0.2"/>
  <cols>
    <col min="2" max="2" width="38.85546875" customWidth="1"/>
  </cols>
  <sheetData>
    <row r="2" spans="2:2" ht="15" x14ac:dyDescent="0.25">
      <c r="B2" s="83" t="s">
        <v>15</v>
      </c>
    </row>
    <row r="3" spans="2:2" x14ac:dyDescent="0.2">
      <c r="B3" s="85" t="s">
        <v>25</v>
      </c>
    </row>
    <row r="4" spans="2:2" x14ac:dyDescent="0.2">
      <c r="B4" s="85" t="s">
        <v>30</v>
      </c>
    </row>
    <row r="5" spans="2:2" x14ac:dyDescent="0.2">
      <c r="B5" s="85" t="s">
        <v>28</v>
      </c>
    </row>
    <row r="6" spans="2:2" x14ac:dyDescent="0.2">
      <c r="B6" s="85" t="s">
        <v>29</v>
      </c>
    </row>
    <row r="7" spans="2:2" x14ac:dyDescent="0.2">
      <c r="B7" s="85" t="s">
        <v>27</v>
      </c>
    </row>
    <row r="8" spans="2:2" x14ac:dyDescent="0.2">
      <c r="B8" s="85" t="s">
        <v>32</v>
      </c>
    </row>
    <row r="9" spans="2:2" x14ac:dyDescent="0.2">
      <c r="B9" s="85" t="s">
        <v>26</v>
      </c>
    </row>
    <row r="10" spans="2:2" x14ac:dyDescent="0.2">
      <c r="B10" s="84" t="s">
        <v>42</v>
      </c>
    </row>
    <row r="11" spans="2:2" x14ac:dyDescent="0.2">
      <c r="B11" s="85" t="s">
        <v>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Calculator</vt:lpstr>
      <vt:lpstr>Constants</vt:lpstr>
      <vt:lpstr>materialfate</vt:lpstr>
    </vt:vector>
  </TitlesOfParts>
  <Company>aisc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dc:creator>
  <cp:lastModifiedBy>Dave Walls</cp:lastModifiedBy>
  <cp:lastPrinted>2010-06-22T20:56:58Z</cp:lastPrinted>
  <dcterms:created xsi:type="dcterms:W3CDTF">2010-06-17T21:04:58Z</dcterms:created>
  <dcterms:modified xsi:type="dcterms:W3CDTF">2021-07-02T22:30:10Z</dcterms:modified>
</cp:coreProperties>
</file>