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dwalls\Documents\IgCC\2018 IgCC\IgCC User's Manual\Final Drafts\"/>
    </mc:Choice>
  </mc:AlternateContent>
  <xr:revisionPtr revIDLastSave="0" documentId="8_{524C3611-D370-409E-80C8-2776ED803EEA}" xr6:coauthVersionLast="43" xr6:coauthVersionMax="43" xr10:uidLastSave="{00000000-0000-0000-0000-000000000000}"/>
  <bookViews>
    <workbookView xWindow="-80" yWindow="-80" windowWidth="19360" windowHeight="10360" xr2:uid="{00000000-000D-0000-FFFF-FFFF00000000}"/>
  </bookViews>
  <sheets>
    <sheet name="Calculator" sheetId="1" r:id="rId1"/>
    <sheet name="Constants" sheetId="2" r:id="rId2"/>
  </sheets>
  <definedNames>
    <definedName name="materialfate">Constants!$B$3:$B$11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1" l="1"/>
  <c r="H3" i="1" s="1"/>
  <c r="E15" i="1"/>
  <c r="H17" i="1"/>
  <c r="C26" i="1" s="1"/>
  <c r="C28" i="1" s="1"/>
  <c r="G4" i="1"/>
  <c r="H4" i="1"/>
  <c r="G5" i="1"/>
  <c r="H5" i="1"/>
  <c r="G6" i="1"/>
  <c r="H6" i="1" s="1"/>
  <c r="G7" i="1"/>
  <c r="H7" i="1"/>
  <c r="G8" i="1"/>
  <c r="H8" i="1"/>
  <c r="G9" i="1"/>
  <c r="H9" i="1"/>
  <c r="G10" i="1"/>
  <c r="H10" i="1" s="1"/>
  <c r="F11" i="1"/>
  <c r="G11" i="1"/>
  <c r="H11" i="1"/>
  <c r="G12" i="1"/>
  <c r="H12" i="1"/>
  <c r="F15" i="1"/>
  <c r="I15" i="1"/>
  <c r="I17" i="1"/>
  <c r="H15" i="1" l="1"/>
  <c r="I18" i="1" l="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 Sullens</author>
  </authors>
  <commentList>
    <comment ref="F11" authorId="0" shapeId="0" xr:uid="{00000000-0006-0000-0000-000001000000}">
      <text>
        <r>
          <rPr>
            <b/>
            <sz val="8"/>
            <color indexed="81"/>
            <rFont val="Tahoma"/>
            <family val="2"/>
          </rPr>
          <t xml:space="preserve">This requires the data input person to subtract ADC/incineration from the facility average numbers.
Another way to do this is add another column and ask specifically what the facility average rate is, then have the math done via excel. 
</t>
        </r>
      </text>
    </comment>
  </commentList>
</comments>
</file>

<file path=xl/sharedStrings.xml><?xml version="1.0" encoding="utf-8"?>
<sst xmlns="http://schemas.openxmlformats.org/spreadsheetml/2006/main" count="76" uniqueCount="55">
  <si>
    <t>Directions:</t>
  </si>
  <si>
    <t>Units</t>
  </si>
  <si>
    <t>tons</t>
  </si>
  <si>
    <t>Example</t>
  </si>
  <si>
    <t>Total is calculated and units are populated from above.</t>
  </si>
  <si>
    <t>Percentage of Construction Waste Diverted From Landfill</t>
  </si>
  <si>
    <t>If percentage of waste diverted is &gt;=50% of the total construction waste, the requirement is met and the project "Complies."</t>
  </si>
  <si>
    <t>9.3.1.2 Total Waste</t>
  </si>
  <si>
    <t>Waste generated per 10,000 sq ft</t>
  </si>
  <si>
    <t>lbs/10,000 sq ft</t>
  </si>
  <si>
    <t>Must be less than 12,000 lbs per 10,000 sq ft to comply</t>
  </si>
  <si>
    <t>Total New Building Floor Area</t>
  </si>
  <si>
    <t>Square Feet</t>
  </si>
  <si>
    <t>Calculation can also be done manually based on cubic yards of waste</t>
  </si>
  <si>
    <t>Total Amount Generated</t>
  </si>
  <si>
    <t>Sky landfilling, inc.</t>
  </si>
  <si>
    <t>Totals</t>
  </si>
  <si>
    <t>Quantity of Diverted/
Recycled</t>
  </si>
  <si>
    <t>Only required for new building projects on sites with less than 5% existing buildings, structures or hardscape.</t>
  </si>
  <si>
    <t>Name of Facility or Hauler</t>
  </si>
  <si>
    <t>Amount sent to landfill, incineration, ADC, or other non qualified method</t>
  </si>
  <si>
    <t>% Diverted (Recycled / Reused/ Salvaged)</t>
  </si>
  <si>
    <t>ABC cardboard recycler</t>
  </si>
  <si>
    <t>Drop Down Menu for C2</t>
  </si>
  <si>
    <t>Material Description (Material category, diversion strategy, purpose of material reuse, condition of materials, etc.)</t>
  </si>
  <si>
    <t>asphalt from demolished parking lot - clean and ground-up as fill for new building</t>
  </si>
  <si>
    <t>Scraps from new construction - clean and unpainted wood only.</t>
  </si>
  <si>
    <t>Trash from jobsite and demolition</t>
  </si>
  <si>
    <t>Mixed metals - scraps from jobsite placed in separated metals bin</t>
  </si>
  <si>
    <t>Salvaged bricks from deconstructed building</t>
  </si>
  <si>
    <t>Existing foundation pad broken up and sent for recycling</t>
  </si>
  <si>
    <t>Other (specify)</t>
  </si>
  <si>
    <t>Cardboard packaging waste recycled in separate cardboard bin</t>
  </si>
  <si>
    <t>Recycled - source separated</t>
  </si>
  <si>
    <t>Landfill</t>
  </si>
  <si>
    <t>Reused off-site (salvaged)</t>
  </si>
  <si>
    <t>Donated</t>
  </si>
  <si>
    <t>Reused on-site</t>
  </si>
  <si>
    <t>Recycled - commingled</t>
  </si>
  <si>
    <t>Carpet and pad removed from existing building &amp; donated to Habitat for Humanity</t>
  </si>
  <si>
    <t>Manufacturer take-back</t>
  </si>
  <si>
    <t>N/A - reused on site</t>
  </si>
  <si>
    <t>Habitat for humanity</t>
  </si>
  <si>
    <t xml:space="preserve">Urban Ore Salvage Co. </t>
  </si>
  <si>
    <t>Fresh Kills Landfill</t>
  </si>
  <si>
    <t>Schnitzer Steel</t>
  </si>
  <si>
    <t>XYZ Concrete Recycling Inc.</t>
  </si>
  <si>
    <t>Commingled materials sent for recycling</t>
  </si>
  <si>
    <t>PQR Mixed Use Recovery Facility</t>
  </si>
  <si>
    <t>Wood sent for combustion</t>
  </si>
  <si>
    <t>Combustion/incineration</t>
  </si>
  <si>
    <t>Fate of Materials (diversion, landfill, incineration,etc).</t>
  </si>
  <si>
    <t>Enter in Materials, Diversion/landfill strategy, Recycler/Hauler or Location, Quantity of Waste, % diverted, and Units.
Units are allowed to be either in weight or volume, but shall be consistent throughout.</t>
  </si>
  <si>
    <t>Total of All Construction Waste Generated</t>
  </si>
  <si>
    <r>
      <t>For facilites that sort materials off site (mixed recovery facilities), calculate the amount recycled by multiplying by the average facilty diverion rate times the amout sent the the facility. The average diversion rate for the facility can not include materials that are sent for ADC or incineration after processing.</t>
    </r>
    <r>
      <rPr>
        <sz val="9"/>
        <color rgb="FFFF0000"/>
        <rFont val="Arial"/>
        <family val="2"/>
      </rPr>
      <t xml:space="preserve"> In this example, the facility average was 75% (overall) MINUS 20% sent for ADC, equals 55% overall recycling percentage.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</si>
</sst>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0.0%"/>
  </numFmts>
  <fonts count="20" x14ac:knownFonts="1">
    <font>
      <sz val="10"/>
      <name val="Arial"/>
    </font>
    <font>
      <sz val="11"/>
      <name val="Arial"/>
      <family val="2"/>
    </font>
    <font>
      <sz val="10"/>
      <name val="Arial"/>
      <family val="2"/>
    </font>
    <font>
      <b/>
      <u/>
      <sz val="9"/>
      <name val="Arial"/>
      <family val="2"/>
    </font>
    <font>
      <b/>
      <i/>
      <u/>
      <sz val="10"/>
      <name val="Arial"/>
      <family val="2"/>
    </font>
    <font>
      <b/>
      <sz val="11"/>
      <name val="Arial"/>
      <family val="2"/>
    </font>
    <font>
      <sz val="9"/>
      <color indexed="8"/>
      <name val="Arial"/>
      <family val="2"/>
    </font>
    <font>
      <i/>
      <sz val="10"/>
      <color indexed="8"/>
      <name val="Arial"/>
      <family val="2"/>
    </font>
    <font>
      <b/>
      <sz val="11"/>
      <color indexed="8"/>
      <name val="Arial"/>
      <family val="2"/>
    </font>
    <font>
      <sz val="11"/>
      <color indexed="8"/>
      <name val="Arial"/>
      <family val="2"/>
    </font>
    <font>
      <b/>
      <i/>
      <sz val="9"/>
      <color indexed="8"/>
      <name val="Arial"/>
      <family val="2"/>
    </font>
    <font>
      <sz val="9"/>
      <name val="Arial"/>
      <family val="2"/>
    </font>
    <font>
      <b/>
      <i/>
      <sz val="11"/>
      <color indexed="8"/>
      <name val="Arial"/>
      <family val="2"/>
    </font>
    <font>
      <b/>
      <sz val="10"/>
      <name val="Arial"/>
      <family val="2"/>
    </font>
    <font>
      <b/>
      <i/>
      <sz val="9"/>
      <color theme="1"/>
      <name val="Arial"/>
      <family val="2"/>
    </font>
    <font>
      <sz val="9"/>
      <color theme="1"/>
      <name val="Arial"/>
      <family val="2"/>
    </font>
    <font>
      <b/>
      <sz val="8"/>
      <color indexed="81"/>
      <name val="Tahoma"/>
      <family val="2"/>
    </font>
    <font>
      <sz val="9"/>
      <color rgb="FFFF0000"/>
      <name val="Arial"/>
      <family val="2"/>
    </font>
    <font>
      <sz val="10"/>
      <color theme="1"/>
      <name val="Arial"/>
      <family val="2"/>
    </font>
    <font>
      <sz val="10"/>
      <color indexed="8"/>
      <name val="Arial"/>
      <family val="2"/>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s>
  <borders count="15">
    <border>
      <left/>
      <right/>
      <top/>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9" fontId="2" fillId="0" borderId="0" applyFont="0" applyFill="0" applyBorder="0" applyAlignment="0" applyProtection="0"/>
  </cellStyleXfs>
  <cellXfs count="92">
    <xf numFmtId="0" fontId="0" fillId="0" borderId="0" xfId="0"/>
    <xf numFmtId="0" fontId="1" fillId="0" borderId="0" xfId="1" applyFont="1" applyBorder="1"/>
    <xf numFmtId="0" fontId="1" fillId="0" borderId="0" xfId="1" applyFont="1" applyAlignment="1"/>
    <xf numFmtId="0" fontId="3" fillId="0" borderId="0" xfId="1" applyFont="1" applyAlignment="1">
      <alignment wrapText="1"/>
    </xf>
    <xf numFmtId="0" fontId="4" fillId="0" borderId="0" xfId="1" applyFont="1" applyAlignment="1"/>
    <xf numFmtId="0" fontId="1" fillId="2" borderId="1" xfId="1" applyFont="1" applyFill="1" applyBorder="1"/>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1" fillId="2" borderId="4" xfId="1" applyFont="1" applyFill="1" applyBorder="1"/>
    <xf numFmtId="0" fontId="6" fillId="0" borderId="5" xfId="0" applyFont="1" applyBorder="1" applyAlignment="1">
      <alignment wrapText="1"/>
    </xf>
    <xf numFmtId="0" fontId="7" fillId="0" borderId="0" xfId="0" applyFont="1" applyAlignment="1"/>
    <xf numFmtId="0" fontId="1" fillId="2" borderId="5" xfId="1" applyFont="1" applyFill="1" applyBorder="1"/>
    <xf numFmtId="164" fontId="9" fillId="0" borderId="6" xfId="0" applyNumberFormat="1" applyFont="1" applyBorder="1" applyAlignment="1" applyProtection="1">
      <alignment horizontal="center"/>
      <protection locked="0"/>
    </xf>
    <xf numFmtId="0" fontId="9" fillId="0" borderId="6" xfId="0" applyFont="1" applyBorder="1" applyAlignment="1" applyProtection="1">
      <alignment horizontal="center" vertical="center"/>
      <protection locked="0"/>
    </xf>
    <xf numFmtId="0" fontId="1" fillId="2" borderId="7" xfId="1" applyFont="1" applyFill="1" applyBorder="1"/>
    <xf numFmtId="0" fontId="10" fillId="0" borderId="5" xfId="0" applyFont="1" applyBorder="1" applyAlignment="1" applyProtection="1">
      <alignment wrapText="1"/>
      <protection locked="0"/>
    </xf>
    <xf numFmtId="0" fontId="9" fillId="0" borderId="0" xfId="0" applyFont="1"/>
    <xf numFmtId="0" fontId="9" fillId="0" borderId="8" xfId="0" applyFont="1" applyBorder="1" applyAlignment="1" applyProtection="1">
      <alignment horizontal="center" vertical="center"/>
      <protection locked="0"/>
    </xf>
    <xf numFmtId="0" fontId="6" fillId="0" borderId="0" xfId="0" applyFont="1" applyAlignment="1">
      <alignment wrapText="1"/>
    </xf>
    <xf numFmtId="0" fontId="5" fillId="2" borderId="5" xfId="1" applyFont="1" applyFill="1" applyBorder="1" applyAlignment="1">
      <alignment horizontal="center" vertical="top" wrapText="1"/>
    </xf>
    <xf numFmtId="0" fontId="5" fillId="2" borderId="7" xfId="1" applyFont="1" applyFill="1" applyBorder="1" applyAlignment="1">
      <alignment horizontal="center" vertical="top" wrapText="1"/>
    </xf>
    <xf numFmtId="165" fontId="1" fillId="2" borderId="5" xfId="1" applyNumberFormat="1" applyFont="1" applyFill="1" applyBorder="1"/>
    <xf numFmtId="165" fontId="1" fillId="2" borderId="7" xfId="1" applyNumberFormat="1" applyFont="1" applyFill="1" applyBorder="1"/>
    <xf numFmtId="164" fontId="8" fillId="3" borderId="9" xfId="0" applyNumberFormat="1" applyFont="1" applyFill="1" applyBorder="1" applyAlignment="1" applyProtection="1">
      <alignment horizontal="center"/>
    </xf>
    <xf numFmtId="0" fontId="9" fillId="3" borderId="9" xfId="0" applyFont="1" applyFill="1" applyBorder="1" applyAlignment="1" applyProtection="1">
      <alignment horizontal="center" vertical="center"/>
      <protection locked="0"/>
    </xf>
    <xf numFmtId="0" fontId="1" fillId="0" borderId="0" xfId="1" applyFont="1" applyBorder="1" applyAlignment="1"/>
    <xf numFmtId="0" fontId="11" fillId="0" borderId="0" xfId="1" applyFont="1" applyAlignment="1">
      <alignment wrapText="1"/>
    </xf>
    <xf numFmtId="0" fontId="1" fillId="0" borderId="0" xfId="1" applyFont="1" applyAlignment="1">
      <alignment horizontal="center"/>
    </xf>
    <xf numFmtId="0" fontId="9" fillId="3" borderId="8" xfId="0" applyFont="1" applyFill="1" applyBorder="1" applyAlignment="1" applyProtection="1">
      <alignment horizontal="center" vertical="center"/>
    </xf>
    <xf numFmtId="164" fontId="8" fillId="3" borderId="8" xfId="0" applyNumberFormat="1" applyFont="1" applyFill="1" applyBorder="1" applyAlignment="1" applyProtection="1">
      <alignment horizontal="center"/>
    </xf>
    <xf numFmtId="0" fontId="8" fillId="0" borderId="8" xfId="0" applyFont="1" applyBorder="1"/>
    <xf numFmtId="0" fontId="9" fillId="0" borderId="8" xfId="0" applyFont="1" applyBorder="1"/>
    <xf numFmtId="166" fontId="8" fillId="3" borderId="8" xfId="0" applyNumberFormat="1" applyFont="1" applyFill="1" applyBorder="1" applyAlignment="1">
      <alignment horizontal="center"/>
    </xf>
    <xf numFmtId="0" fontId="12" fillId="2" borderId="8" xfId="0" applyFont="1" applyFill="1" applyBorder="1" applyAlignment="1" applyProtection="1">
      <alignment horizontal="left" vertical="center"/>
    </xf>
    <xf numFmtId="0" fontId="1" fillId="2" borderId="10" xfId="1"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1" xfId="0" applyFont="1" applyFill="1" applyBorder="1" applyAlignment="1">
      <alignment horizontal="center" vertical="center"/>
    </xf>
    <xf numFmtId="0" fontId="1" fillId="2" borderId="12" xfId="1" applyFont="1" applyFill="1" applyBorder="1"/>
    <xf numFmtId="0" fontId="9" fillId="0" borderId="0" xfId="0" applyFont="1" applyAlignment="1">
      <alignment horizontal="center"/>
    </xf>
    <xf numFmtId="0" fontId="9" fillId="0" borderId="0" xfId="0" applyFont="1" applyAlignment="1">
      <alignment horizontal="center" vertical="center"/>
    </xf>
    <xf numFmtId="0" fontId="1" fillId="0" borderId="0" xfId="1" applyFont="1" applyFill="1" applyBorder="1"/>
    <xf numFmtId="0" fontId="9"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1" fillId="4" borderId="0" xfId="1" applyFont="1" applyFill="1" applyBorder="1"/>
    <xf numFmtId="0" fontId="9" fillId="4" borderId="0" xfId="0" applyFont="1" applyFill="1"/>
    <xf numFmtId="0" fontId="9" fillId="4" borderId="0" xfId="0" applyFont="1" applyFill="1" applyAlignment="1">
      <alignment horizontal="center"/>
    </xf>
    <xf numFmtId="0" fontId="9" fillId="4" borderId="0" xfId="0" applyFont="1" applyFill="1" applyAlignment="1">
      <alignment horizontal="center" vertical="center"/>
    </xf>
    <xf numFmtId="0" fontId="8" fillId="3" borderId="0" xfId="0" applyFont="1" applyFill="1" applyAlignment="1">
      <alignment vertical="center"/>
    </xf>
    <xf numFmtId="3" fontId="9" fillId="0" borderId="8" xfId="0" applyNumberFormat="1" applyFont="1" applyBorder="1"/>
    <xf numFmtId="0" fontId="9" fillId="3" borderId="0" xfId="0" applyFont="1" applyFill="1"/>
    <xf numFmtId="0" fontId="9" fillId="3" borderId="0" xfId="0" applyFont="1" applyFill="1" applyAlignment="1">
      <alignment horizontal="center"/>
    </xf>
    <xf numFmtId="0" fontId="9" fillId="3" borderId="0" xfId="0" applyFont="1" applyFill="1" applyAlignment="1">
      <alignment horizontal="center" vertical="center"/>
    </xf>
    <xf numFmtId="0" fontId="8" fillId="3" borderId="8" xfId="0" applyFont="1" applyFill="1" applyBorder="1"/>
    <xf numFmtId="0" fontId="12" fillId="4" borderId="0" xfId="0" applyFont="1" applyFill="1" applyAlignment="1">
      <alignment horizontal="right"/>
    </xf>
    <xf numFmtId="0" fontId="9" fillId="3" borderId="0" xfId="0" applyFont="1" applyFill="1" applyAlignment="1">
      <alignment horizontal="right"/>
    </xf>
    <xf numFmtId="2" fontId="9" fillId="0" borderId="8" xfId="0" applyNumberFormat="1" applyFont="1" applyBorder="1" applyAlignment="1">
      <alignment horizontal="right"/>
    </xf>
    <xf numFmtId="0" fontId="8" fillId="0" borderId="14" xfId="0" applyFont="1" applyBorder="1" applyAlignment="1">
      <alignment horizontal="left"/>
    </xf>
    <xf numFmtId="0" fontId="14" fillId="0" borderId="5" xfId="0" applyFont="1" applyBorder="1" applyAlignment="1" applyProtection="1">
      <alignment wrapText="1"/>
      <protection locked="0"/>
    </xf>
    <xf numFmtId="0" fontId="15" fillId="0" borderId="0" xfId="0" applyFont="1" applyAlignment="1">
      <alignment wrapText="1"/>
    </xf>
    <xf numFmtId="3" fontId="9" fillId="0" borderId="0" xfId="0" applyNumberFormat="1" applyFont="1" applyBorder="1"/>
    <xf numFmtId="2" fontId="9" fillId="0" borderId="0" xfId="0" applyNumberFormat="1" applyFont="1" applyBorder="1" applyAlignment="1">
      <alignment horizontal="right"/>
    </xf>
    <xf numFmtId="0" fontId="5" fillId="5" borderId="2" xfId="1" applyFont="1" applyFill="1" applyBorder="1" applyAlignment="1" applyProtection="1">
      <alignment horizontal="center" vertical="center" wrapText="1"/>
      <protection locked="0"/>
    </xf>
    <xf numFmtId="0" fontId="8" fillId="5" borderId="9" xfId="0" applyFont="1" applyFill="1" applyBorder="1" applyAlignment="1">
      <alignment horizontal="right"/>
    </xf>
    <xf numFmtId="9" fontId="9" fillId="6" borderId="6" xfId="2" applyFont="1" applyFill="1" applyBorder="1" applyAlignment="1" applyProtection="1">
      <alignment horizontal="left" vertical="center"/>
      <protection locked="0"/>
    </xf>
    <xf numFmtId="0" fontId="6" fillId="0" borderId="0" xfId="0" applyFont="1" applyAlignment="1">
      <alignment vertical="top"/>
    </xf>
    <xf numFmtId="0" fontId="8" fillId="3" borderId="9" xfId="0" applyFont="1" applyFill="1" applyBorder="1" applyAlignment="1">
      <alignment horizontal="right" vertical="center"/>
    </xf>
    <xf numFmtId="0" fontId="8" fillId="0" borderId="14" xfId="0" applyFont="1" applyBorder="1" applyAlignment="1">
      <alignment horizontal="left"/>
    </xf>
    <xf numFmtId="0" fontId="8" fillId="0" borderId="14" xfId="0" applyFont="1" applyBorder="1" applyAlignment="1">
      <alignment horizontal="left"/>
    </xf>
    <xf numFmtId="0" fontId="5" fillId="7" borderId="2" xfId="1" applyFont="1" applyFill="1" applyBorder="1" applyAlignment="1" applyProtection="1">
      <alignment horizontal="center" vertical="center" wrapText="1"/>
      <protection locked="0"/>
    </xf>
    <xf numFmtId="0" fontId="1" fillId="7" borderId="0" xfId="1" applyFont="1" applyFill="1" applyBorder="1" applyAlignment="1"/>
    <xf numFmtId="0" fontId="8" fillId="3" borderId="13" xfId="0" applyFont="1" applyFill="1" applyBorder="1" applyAlignment="1">
      <alignment horizontal="right" vertical="center"/>
    </xf>
    <xf numFmtId="0" fontId="8" fillId="3" borderId="14" xfId="0" applyFont="1" applyFill="1" applyBorder="1" applyAlignment="1">
      <alignment horizontal="right" vertical="center"/>
    </xf>
    <xf numFmtId="0" fontId="8" fillId="0" borderId="13" xfId="0" applyFont="1" applyBorder="1" applyAlignment="1">
      <alignment horizontal="left"/>
    </xf>
    <xf numFmtId="0" fontId="8" fillId="0" borderId="14" xfId="0" applyFont="1" applyBorder="1" applyAlignment="1">
      <alignment horizontal="left"/>
    </xf>
    <xf numFmtId="0" fontId="8" fillId="3" borderId="0" xfId="0" applyFont="1" applyFill="1" applyAlignment="1">
      <alignment vertical="top" wrapText="1"/>
    </xf>
    <xf numFmtId="0" fontId="13" fillId="3" borderId="0" xfId="0" applyFont="1" applyFill="1" applyAlignment="1">
      <alignment vertical="top" wrapText="1"/>
    </xf>
    <xf numFmtId="0" fontId="9" fillId="9" borderId="6" xfId="0" applyFont="1" applyFill="1" applyBorder="1" applyAlignment="1" applyProtection="1">
      <alignment horizontal="left" vertical="center"/>
      <protection locked="0"/>
    </xf>
    <xf numFmtId="0" fontId="9" fillId="9" borderId="8" xfId="0" applyFont="1" applyFill="1" applyBorder="1" applyAlignment="1" applyProtection="1">
      <alignment horizontal="left" vertical="center"/>
      <protection locked="0"/>
    </xf>
    <xf numFmtId="0" fontId="9" fillId="9" borderId="6" xfId="0" applyFont="1" applyFill="1" applyBorder="1" applyAlignment="1" applyProtection="1">
      <alignment horizontal="left" vertical="center" wrapText="1"/>
      <protection locked="0"/>
    </xf>
    <xf numFmtId="0" fontId="9" fillId="9" borderId="8" xfId="0" applyFont="1" applyFill="1" applyBorder="1" applyAlignment="1" applyProtection="1">
      <alignment horizontal="left" vertical="center" wrapText="1"/>
      <protection locked="0"/>
    </xf>
    <xf numFmtId="0" fontId="9" fillId="9" borderId="0" xfId="0" applyFont="1" applyFill="1"/>
    <xf numFmtId="164" fontId="9" fillId="9" borderId="6" xfId="0" applyNumberFormat="1" applyFont="1" applyFill="1" applyBorder="1" applyAlignment="1" applyProtection="1">
      <alignment horizontal="left" vertical="center"/>
      <protection locked="0"/>
    </xf>
    <xf numFmtId="164" fontId="9" fillId="9" borderId="8" xfId="0" applyNumberFormat="1" applyFont="1" applyFill="1" applyBorder="1" applyAlignment="1" applyProtection="1">
      <alignment horizontal="left" vertical="center"/>
      <protection locked="0"/>
    </xf>
    <xf numFmtId="164" fontId="8" fillId="5" borderId="9" xfId="0" applyNumberFormat="1" applyFont="1" applyFill="1" applyBorder="1" applyAlignment="1">
      <alignment horizontal="right"/>
    </xf>
    <xf numFmtId="0" fontId="12" fillId="10" borderId="0" xfId="0" applyFont="1" applyFill="1" applyAlignment="1">
      <alignment horizontal="right"/>
    </xf>
    <xf numFmtId="0" fontId="12" fillId="11" borderId="0" xfId="0" applyFont="1" applyFill="1" applyAlignment="1">
      <alignment horizontal="right"/>
    </xf>
    <xf numFmtId="164" fontId="8" fillId="7" borderId="9" xfId="0" applyNumberFormat="1" applyFont="1" applyFill="1" applyBorder="1" applyAlignment="1">
      <alignment horizontal="right"/>
    </xf>
    <xf numFmtId="0" fontId="8" fillId="5" borderId="0" xfId="0" applyFont="1" applyFill="1" applyBorder="1"/>
    <xf numFmtId="0" fontId="19" fillId="8" borderId="0" xfId="0" applyFont="1" applyFill="1" applyBorder="1"/>
    <xf numFmtId="0" fontId="18" fillId="8" borderId="0" xfId="0" applyFont="1" applyFill="1" applyBorder="1" applyAlignment="1" applyProtection="1">
      <alignment horizontal="left" vertical="center" wrapText="1"/>
      <protection locked="0"/>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tabSelected="1" workbookViewId="0">
      <selection activeCell="K31" sqref="K31"/>
    </sheetView>
  </sheetViews>
  <sheetFormatPr defaultRowHeight="12.75" x14ac:dyDescent="0.2"/>
  <cols>
    <col min="1" max="1" width="1.85546875" customWidth="1"/>
    <col min="2" max="2" width="55.140625" customWidth="1"/>
    <col min="3" max="3" width="28.42578125" bestFit="1" customWidth="1"/>
    <col min="4" max="4" width="29.7109375" customWidth="1"/>
    <col min="5" max="5" width="17.5703125" customWidth="1"/>
    <col min="6" max="6" width="21" customWidth="1"/>
    <col min="7" max="7" width="18.28515625" customWidth="1"/>
    <col min="8" max="8" width="12.7109375" customWidth="1"/>
    <col min="11" max="11" width="62.140625" customWidth="1"/>
    <col min="12" max="12" width="20" customWidth="1"/>
  </cols>
  <sheetData>
    <row r="1" spans="1:18" ht="14.25" x14ac:dyDescent="0.2">
      <c r="A1" s="1"/>
      <c r="B1" s="1"/>
      <c r="C1" s="2"/>
      <c r="D1" s="2"/>
      <c r="E1" s="2"/>
      <c r="F1" s="2"/>
      <c r="G1" s="2"/>
      <c r="H1" s="2"/>
      <c r="I1" s="2"/>
      <c r="J1" s="1"/>
      <c r="K1" s="1"/>
      <c r="L1" s="3" t="s">
        <v>0</v>
      </c>
      <c r="M1" s="4"/>
      <c r="N1" s="4"/>
      <c r="O1" s="4"/>
      <c r="P1" s="4"/>
      <c r="Q1" s="4"/>
      <c r="R1" s="4"/>
    </row>
    <row r="2" spans="1:18" ht="75" x14ac:dyDescent="0.2">
      <c r="A2" s="5"/>
      <c r="B2" s="6" t="s">
        <v>24</v>
      </c>
      <c r="C2" s="6" t="s">
        <v>51</v>
      </c>
      <c r="D2" s="6" t="s">
        <v>19</v>
      </c>
      <c r="E2" s="63" t="s">
        <v>14</v>
      </c>
      <c r="F2" s="70" t="s">
        <v>20</v>
      </c>
      <c r="G2" s="63" t="s">
        <v>21</v>
      </c>
      <c r="H2" s="6" t="s">
        <v>17</v>
      </c>
      <c r="I2" s="7" t="s">
        <v>1</v>
      </c>
      <c r="J2" s="8"/>
      <c r="K2" s="9" t="s">
        <v>52</v>
      </c>
      <c r="L2" s="10"/>
      <c r="M2" s="10"/>
      <c r="N2" s="10"/>
      <c r="O2" s="10"/>
      <c r="P2" s="10"/>
    </row>
    <row r="3" spans="1:18" ht="28.5" x14ac:dyDescent="0.2">
      <c r="A3" s="11"/>
      <c r="B3" s="80" t="s">
        <v>25</v>
      </c>
      <c r="C3" s="78" t="s">
        <v>37</v>
      </c>
      <c r="D3" s="78" t="s">
        <v>41</v>
      </c>
      <c r="E3" s="83">
        <v>200</v>
      </c>
      <c r="F3" s="83">
        <v>0</v>
      </c>
      <c r="G3" s="65">
        <f>1-(F3/E3)</f>
        <v>1</v>
      </c>
      <c r="H3" s="12">
        <f>G3*E3</f>
        <v>200</v>
      </c>
      <c r="I3" s="13" t="s">
        <v>2</v>
      </c>
      <c r="J3" s="14"/>
      <c r="K3" s="15"/>
      <c r="L3" s="10"/>
      <c r="M3" s="10"/>
      <c r="N3" s="10"/>
      <c r="O3" s="10"/>
      <c r="P3" s="10"/>
      <c r="Q3" s="10"/>
    </row>
    <row r="4" spans="1:18" ht="28.5" x14ac:dyDescent="0.2">
      <c r="A4" s="11"/>
      <c r="B4" s="81" t="s">
        <v>32</v>
      </c>
      <c r="C4" s="79" t="s">
        <v>33</v>
      </c>
      <c r="D4" s="78" t="s">
        <v>22</v>
      </c>
      <c r="E4" s="84">
        <v>10</v>
      </c>
      <c r="F4" s="83">
        <v>0</v>
      </c>
      <c r="G4" s="65">
        <f t="shared" ref="G4:G12" si="0">1-(F4/E4)</f>
        <v>1</v>
      </c>
      <c r="H4" s="12">
        <f t="shared" ref="H4:H7" si="1">G4*E4</f>
        <v>10</v>
      </c>
      <c r="I4" s="13" t="s">
        <v>2</v>
      </c>
      <c r="J4" s="14"/>
      <c r="K4" s="66"/>
      <c r="L4" s="16"/>
    </row>
    <row r="5" spans="1:18" ht="28.5" x14ac:dyDescent="0.2">
      <c r="A5" s="19"/>
      <c r="B5" s="80" t="s">
        <v>39</v>
      </c>
      <c r="C5" s="78" t="s">
        <v>36</v>
      </c>
      <c r="D5" s="78" t="s">
        <v>42</v>
      </c>
      <c r="E5" s="83">
        <v>1</v>
      </c>
      <c r="F5" s="83">
        <v>0</v>
      </c>
      <c r="G5" s="65">
        <f t="shared" si="0"/>
        <v>1</v>
      </c>
      <c r="H5" s="12">
        <f t="shared" si="1"/>
        <v>1</v>
      </c>
      <c r="I5" s="13" t="s">
        <v>2</v>
      </c>
      <c r="J5" s="20"/>
      <c r="K5" s="18"/>
      <c r="L5" s="16"/>
    </row>
    <row r="6" spans="1:18" ht="28.5" x14ac:dyDescent="0.2">
      <c r="A6" s="21"/>
      <c r="B6" s="81" t="s">
        <v>26</v>
      </c>
      <c r="C6" s="79" t="s">
        <v>35</v>
      </c>
      <c r="D6" s="79" t="s">
        <v>43</v>
      </c>
      <c r="E6" s="84">
        <v>2</v>
      </c>
      <c r="F6" s="83">
        <v>0</v>
      </c>
      <c r="G6" s="65">
        <f t="shared" si="0"/>
        <v>1</v>
      </c>
      <c r="H6" s="12">
        <f t="shared" si="1"/>
        <v>2</v>
      </c>
      <c r="I6" s="13" t="s">
        <v>2</v>
      </c>
      <c r="J6" s="22"/>
      <c r="K6" s="18"/>
      <c r="L6" s="16"/>
    </row>
    <row r="7" spans="1:18" ht="14.25" x14ac:dyDescent="0.2">
      <c r="A7" s="21"/>
      <c r="B7" s="81" t="s">
        <v>27</v>
      </c>
      <c r="C7" s="79" t="s">
        <v>34</v>
      </c>
      <c r="D7" s="79" t="s">
        <v>44</v>
      </c>
      <c r="E7" s="84">
        <v>400</v>
      </c>
      <c r="F7" s="83">
        <v>400</v>
      </c>
      <c r="G7" s="65">
        <f t="shared" si="0"/>
        <v>0</v>
      </c>
      <c r="H7" s="12">
        <f t="shared" si="1"/>
        <v>0</v>
      </c>
      <c r="I7" s="13" t="s">
        <v>2</v>
      </c>
      <c r="J7" s="22"/>
      <c r="K7" s="18"/>
      <c r="L7" s="16"/>
    </row>
    <row r="8" spans="1:18" ht="28.5" x14ac:dyDescent="0.2">
      <c r="A8" s="21"/>
      <c r="B8" s="81" t="s">
        <v>28</v>
      </c>
      <c r="C8" s="79" t="s">
        <v>33</v>
      </c>
      <c r="D8" s="79" t="s">
        <v>45</v>
      </c>
      <c r="E8" s="84">
        <v>25</v>
      </c>
      <c r="F8" s="84">
        <v>0</v>
      </c>
      <c r="G8" s="65">
        <f t="shared" si="0"/>
        <v>1</v>
      </c>
      <c r="H8" s="12">
        <f t="shared" ref="H8:H12" si="2">G8*E8</f>
        <v>25</v>
      </c>
      <c r="I8" s="13" t="s">
        <v>2</v>
      </c>
      <c r="J8" s="22"/>
      <c r="K8" s="18"/>
      <c r="L8" s="16"/>
    </row>
    <row r="9" spans="1:18" ht="14.25" x14ac:dyDescent="0.2">
      <c r="A9" s="21"/>
      <c r="B9" s="81" t="s">
        <v>29</v>
      </c>
      <c r="C9" s="79" t="s">
        <v>35</v>
      </c>
      <c r="D9" s="79" t="s">
        <v>43</v>
      </c>
      <c r="E9" s="84">
        <v>10</v>
      </c>
      <c r="F9" s="84">
        <v>0</v>
      </c>
      <c r="G9" s="65">
        <f t="shared" si="0"/>
        <v>1</v>
      </c>
      <c r="H9" s="12">
        <f t="shared" si="2"/>
        <v>10</v>
      </c>
      <c r="I9" s="13" t="s">
        <v>2</v>
      </c>
      <c r="J9" s="22"/>
      <c r="K9" s="18"/>
      <c r="L9" s="16"/>
    </row>
    <row r="10" spans="1:18" ht="14.25" x14ac:dyDescent="0.2">
      <c r="A10" s="21"/>
      <c r="B10" s="81" t="s">
        <v>30</v>
      </c>
      <c r="C10" s="79" t="s">
        <v>33</v>
      </c>
      <c r="D10" s="79" t="s">
        <v>46</v>
      </c>
      <c r="E10" s="84">
        <v>20</v>
      </c>
      <c r="F10" s="84">
        <v>0</v>
      </c>
      <c r="G10" s="65">
        <f t="shared" si="0"/>
        <v>1</v>
      </c>
      <c r="H10" s="12">
        <f t="shared" si="2"/>
        <v>20</v>
      </c>
      <c r="I10" s="13" t="s">
        <v>2</v>
      </c>
      <c r="J10" s="22"/>
      <c r="K10" s="18"/>
      <c r="L10" s="16"/>
    </row>
    <row r="11" spans="1:18" ht="72" x14ac:dyDescent="0.2">
      <c r="A11" s="21"/>
      <c r="B11" s="81" t="s">
        <v>47</v>
      </c>
      <c r="C11" s="79" t="s">
        <v>38</v>
      </c>
      <c r="D11" s="79" t="s">
        <v>48</v>
      </c>
      <c r="E11" s="84">
        <v>50</v>
      </c>
      <c r="F11" s="84">
        <f>(1-0.55)*E11</f>
        <v>22.499999999999996</v>
      </c>
      <c r="G11" s="65">
        <f t="shared" si="0"/>
        <v>0.55000000000000004</v>
      </c>
      <c r="H11" s="12">
        <f t="shared" si="2"/>
        <v>27.500000000000004</v>
      </c>
      <c r="I11" s="13" t="s">
        <v>2</v>
      </c>
      <c r="J11" s="22"/>
      <c r="K11" s="18" t="s">
        <v>54</v>
      </c>
      <c r="L11" s="16"/>
    </row>
    <row r="12" spans="1:18" ht="14.25" x14ac:dyDescent="0.2">
      <c r="A12" s="21"/>
      <c r="B12" s="79" t="s">
        <v>49</v>
      </c>
      <c r="C12" s="82" t="s">
        <v>50</v>
      </c>
      <c r="D12" s="79" t="s">
        <v>15</v>
      </c>
      <c r="E12" s="84">
        <v>10</v>
      </c>
      <c r="F12" s="84">
        <v>10</v>
      </c>
      <c r="G12" s="65">
        <f t="shared" si="0"/>
        <v>0</v>
      </c>
      <c r="H12" s="12">
        <f t="shared" si="2"/>
        <v>0</v>
      </c>
      <c r="I12" s="13" t="s">
        <v>2</v>
      </c>
      <c r="J12" s="22"/>
      <c r="K12" s="18"/>
      <c r="L12" s="16"/>
    </row>
    <row r="13" spans="1:18" ht="14.25" x14ac:dyDescent="0.2">
      <c r="A13" s="21"/>
      <c r="B13" s="79"/>
      <c r="C13" s="79"/>
      <c r="D13" s="79"/>
      <c r="E13" s="79"/>
      <c r="F13" s="84"/>
      <c r="G13" s="65"/>
      <c r="H13" s="12"/>
      <c r="I13" s="17"/>
      <c r="J13" s="22"/>
      <c r="K13" s="18"/>
      <c r="L13" s="16"/>
    </row>
    <row r="14" spans="1:18" ht="14.25" x14ac:dyDescent="0.2">
      <c r="A14" s="21"/>
      <c r="B14" s="79"/>
      <c r="C14" s="79"/>
      <c r="D14" s="79"/>
      <c r="E14" s="79"/>
      <c r="F14" s="79"/>
      <c r="G14" s="65"/>
      <c r="H14" s="12"/>
      <c r="I14" s="17"/>
      <c r="J14" s="22"/>
      <c r="K14" s="18"/>
      <c r="L14" s="16"/>
    </row>
    <row r="15" spans="1:18" ht="15" x14ac:dyDescent="0.25">
      <c r="A15" s="21"/>
      <c r="B15" s="72" t="s">
        <v>16</v>
      </c>
      <c r="C15" s="73"/>
      <c r="D15" s="67"/>
      <c r="E15" s="85">
        <f>SUM(E3:E14)</f>
        <v>728</v>
      </c>
      <c r="F15" s="88">
        <f>SUM(F3:F14)</f>
        <v>432.5</v>
      </c>
      <c r="G15" s="64"/>
      <c r="H15" s="23">
        <f>SUM(H3:H14)</f>
        <v>295.5</v>
      </c>
      <c r="I15" s="24" t="str">
        <f>I3</f>
        <v>tons</v>
      </c>
      <c r="J15" s="22"/>
      <c r="K15" s="9" t="s">
        <v>4</v>
      </c>
      <c r="L15" s="10"/>
      <c r="M15" s="10"/>
      <c r="N15" s="10"/>
      <c r="O15" s="10"/>
      <c r="P15" s="10"/>
      <c r="Q15" s="10"/>
    </row>
    <row r="16" spans="1:18" ht="14.25" x14ac:dyDescent="0.2">
      <c r="A16" s="21"/>
      <c r="B16" s="1"/>
      <c r="C16" s="25"/>
      <c r="D16" s="25"/>
      <c r="E16" s="25"/>
      <c r="F16" s="71"/>
      <c r="G16" s="25"/>
      <c r="H16" s="25"/>
      <c r="I16" s="1"/>
      <c r="J16" s="22"/>
      <c r="K16" s="26"/>
      <c r="N16" s="27"/>
      <c r="O16" s="1"/>
    </row>
    <row r="17" spans="1:17" ht="15" x14ac:dyDescent="0.25">
      <c r="A17" s="11"/>
      <c r="B17" s="74" t="s">
        <v>53</v>
      </c>
      <c r="C17" s="75"/>
      <c r="D17" s="69"/>
      <c r="E17" s="58"/>
      <c r="F17" s="68"/>
      <c r="G17" s="58"/>
      <c r="H17" s="29">
        <f>E15</f>
        <v>728</v>
      </c>
      <c r="I17" s="28" t="str">
        <f>I15</f>
        <v>tons</v>
      </c>
      <c r="J17" s="14"/>
      <c r="K17" s="9" t="s">
        <v>4</v>
      </c>
      <c r="L17" s="10"/>
      <c r="M17" s="10"/>
      <c r="N17" s="10"/>
      <c r="O17" s="10"/>
      <c r="P17" s="10"/>
      <c r="Q17" s="10"/>
    </row>
    <row r="18" spans="1:17" ht="24.75" x14ac:dyDescent="0.25">
      <c r="A18" s="11"/>
      <c r="B18" s="30" t="s">
        <v>5</v>
      </c>
      <c r="C18" s="31"/>
      <c r="D18" s="31"/>
      <c r="E18" s="31"/>
      <c r="F18" s="31"/>
      <c r="G18" s="31"/>
      <c r="H18" s="32">
        <f>H15/E15</f>
        <v>0.40590659340659341</v>
      </c>
      <c r="I18" s="33" t="str">
        <f>IF(H15/H17&gt;=50%,"Complies","Does Not Comply")</f>
        <v>Does Not Comply</v>
      </c>
      <c r="J18" s="14"/>
      <c r="K18" s="9" t="s">
        <v>6</v>
      </c>
      <c r="L18" s="10"/>
      <c r="M18" s="10"/>
      <c r="N18" s="10"/>
      <c r="O18" s="10"/>
      <c r="P18" s="10"/>
      <c r="Q18" s="10"/>
    </row>
    <row r="19" spans="1:17" ht="14.25" x14ac:dyDescent="0.2">
      <c r="A19" s="34"/>
      <c r="B19" s="35"/>
      <c r="C19" s="35"/>
      <c r="D19" s="35"/>
      <c r="E19" s="35"/>
      <c r="F19" s="35"/>
      <c r="G19" s="35"/>
      <c r="H19" s="36"/>
      <c r="I19" s="37"/>
      <c r="J19" s="38"/>
      <c r="K19" s="18"/>
      <c r="L19" s="16"/>
    </row>
    <row r="20" spans="1:17" ht="14.25" x14ac:dyDescent="0.2">
      <c r="A20" s="41"/>
      <c r="B20" s="42"/>
      <c r="C20" s="42"/>
      <c r="D20" s="42"/>
      <c r="E20" s="42"/>
      <c r="F20" s="42"/>
      <c r="G20" s="42"/>
      <c r="H20" s="43"/>
      <c r="I20" s="44"/>
      <c r="J20" s="41"/>
      <c r="K20" s="18"/>
      <c r="L20" s="16"/>
    </row>
    <row r="21" spans="1:17" ht="14.25" x14ac:dyDescent="0.2">
      <c r="A21" s="45"/>
      <c r="B21" s="46"/>
      <c r="C21" s="46"/>
      <c r="D21" s="46"/>
      <c r="E21" s="46"/>
      <c r="F21" s="46"/>
      <c r="G21" s="46"/>
      <c r="H21" s="47"/>
      <c r="I21" s="48"/>
      <c r="J21" s="45"/>
      <c r="K21" s="18"/>
      <c r="L21" s="16"/>
    </row>
    <row r="22" spans="1:17" ht="75" x14ac:dyDescent="0.2">
      <c r="A22" s="45"/>
      <c r="B22" s="49" t="s">
        <v>7</v>
      </c>
      <c r="C22" s="76" t="s">
        <v>18</v>
      </c>
      <c r="D22" s="76"/>
      <c r="E22" s="76"/>
      <c r="F22" s="76"/>
      <c r="G22" s="76"/>
      <c r="H22" s="76"/>
      <c r="I22" s="77"/>
      <c r="J22" s="77"/>
      <c r="K22" s="18"/>
      <c r="L22" s="16"/>
    </row>
    <row r="23" spans="1:17" ht="14.25" x14ac:dyDescent="0.2">
      <c r="A23" s="45"/>
      <c r="B23" s="51"/>
      <c r="C23" s="51"/>
      <c r="D23" s="51"/>
      <c r="E23" s="51"/>
      <c r="F23" s="51"/>
      <c r="G23" s="51"/>
      <c r="H23" s="52"/>
      <c r="I23" s="53"/>
      <c r="J23" s="45"/>
      <c r="K23" s="18"/>
      <c r="L23" s="16"/>
    </row>
    <row r="24" spans="1:17" ht="15" x14ac:dyDescent="0.25">
      <c r="A24" s="45"/>
      <c r="B24" s="54" t="s">
        <v>11</v>
      </c>
      <c r="C24" s="50">
        <v>10000</v>
      </c>
      <c r="D24" s="61"/>
      <c r="E24" s="61"/>
      <c r="F24" s="61"/>
      <c r="G24" s="61"/>
      <c r="H24" s="52" t="s">
        <v>12</v>
      </c>
      <c r="I24" s="53"/>
      <c r="J24" s="45"/>
      <c r="K24" s="59" t="s">
        <v>3</v>
      </c>
      <c r="L24" s="16"/>
    </row>
    <row r="25" spans="1:17" ht="14.25" x14ac:dyDescent="0.2">
      <c r="A25" s="45"/>
      <c r="B25" s="51"/>
      <c r="C25" s="51"/>
      <c r="D25" s="51"/>
      <c r="E25" s="51"/>
      <c r="F25" s="51"/>
      <c r="G25" s="51"/>
      <c r="H25" s="52"/>
      <c r="I25" s="53"/>
      <c r="J25" s="45"/>
      <c r="K25" s="60"/>
      <c r="L25" s="16"/>
    </row>
    <row r="26" spans="1:17" ht="15" x14ac:dyDescent="0.25">
      <c r="A26" s="45"/>
      <c r="B26" s="54" t="s">
        <v>8</v>
      </c>
      <c r="C26" s="57">
        <f>IF(C24&gt;0,(H17*2000)/C24,"Not Applicable")</f>
        <v>145.6</v>
      </c>
      <c r="D26" s="62"/>
      <c r="E26" s="62"/>
      <c r="F26" s="62"/>
      <c r="G26" s="62"/>
      <c r="H26" s="52" t="s">
        <v>9</v>
      </c>
      <c r="I26" s="53"/>
      <c r="J26" s="45"/>
      <c r="K26" s="60" t="s">
        <v>13</v>
      </c>
      <c r="L26" s="16"/>
    </row>
    <row r="27" spans="1:17" ht="14.25" x14ac:dyDescent="0.2">
      <c r="A27" s="45"/>
      <c r="B27" s="51"/>
      <c r="C27" s="56"/>
      <c r="D27" s="56"/>
      <c r="E27" s="56"/>
      <c r="F27" s="56"/>
      <c r="G27" s="56"/>
      <c r="H27" s="52"/>
      <c r="I27" s="53"/>
      <c r="J27" s="45"/>
      <c r="K27" s="18"/>
      <c r="L27" s="16"/>
    </row>
    <row r="28" spans="1:17" ht="14.25" x14ac:dyDescent="0.2">
      <c r="A28" s="45"/>
      <c r="B28" s="51"/>
      <c r="C28" s="87" t="str">
        <f>IF(C24&gt;0,IF(C26&gt;12000,"Does not comply","Complies"),"Not Applicable")</f>
        <v>Complies</v>
      </c>
      <c r="D28" s="86"/>
      <c r="E28" s="55"/>
      <c r="F28" s="55"/>
      <c r="G28" s="55"/>
      <c r="H28" s="52"/>
      <c r="I28" s="53"/>
      <c r="J28" s="45"/>
      <c r="K28" s="18" t="s">
        <v>10</v>
      </c>
      <c r="L28" s="16"/>
    </row>
    <row r="29" spans="1:17" ht="14.25" x14ac:dyDescent="0.2">
      <c r="A29" s="45"/>
      <c r="B29" s="46"/>
      <c r="C29" s="46"/>
      <c r="D29" s="46"/>
      <c r="E29" s="46"/>
      <c r="F29" s="46"/>
      <c r="G29" s="46"/>
      <c r="H29" s="47"/>
      <c r="I29" s="48"/>
      <c r="J29" s="45"/>
      <c r="K29" s="18"/>
      <c r="L29" s="16"/>
    </row>
    <row r="30" spans="1:17" ht="14.25" x14ac:dyDescent="0.2">
      <c r="H30" s="39"/>
      <c r="I30" s="40"/>
      <c r="J30" s="1"/>
      <c r="K30" s="18"/>
      <c r="L30" s="16"/>
    </row>
    <row r="31" spans="1:17" ht="14.25" x14ac:dyDescent="0.2">
      <c r="H31" s="39"/>
      <c r="I31" s="40"/>
      <c r="J31" s="1"/>
      <c r="K31" s="18"/>
      <c r="L31" s="16"/>
    </row>
    <row r="32" spans="1:17" ht="14.25" x14ac:dyDescent="0.2">
      <c r="H32" s="39"/>
      <c r="I32" s="40"/>
      <c r="J32" s="1"/>
      <c r="K32" s="18"/>
      <c r="L32" s="16"/>
    </row>
    <row r="33" spans="8:12" ht="14.25" x14ac:dyDescent="0.2">
      <c r="H33" s="39"/>
      <c r="I33" s="40"/>
      <c r="J33" s="1"/>
      <c r="K33" s="18"/>
      <c r="L33" s="16"/>
    </row>
    <row r="34" spans="8:12" ht="14.25" x14ac:dyDescent="0.2">
      <c r="H34" s="39"/>
      <c r="I34" s="40"/>
      <c r="J34" s="1"/>
      <c r="K34" s="18"/>
      <c r="L34" s="16"/>
    </row>
    <row r="35" spans="8:12" ht="14.25" x14ac:dyDescent="0.2">
      <c r="H35" s="39"/>
      <c r="I35" s="40"/>
      <c r="J35" s="1"/>
      <c r="K35" s="18"/>
      <c r="L35" s="16"/>
    </row>
    <row r="36" spans="8:12" ht="14.25" x14ac:dyDescent="0.2">
      <c r="H36" s="39"/>
      <c r="I36" s="40"/>
      <c r="J36" s="1"/>
      <c r="K36" s="18"/>
      <c r="L36" s="16"/>
    </row>
    <row r="37" spans="8:12" ht="14.25" x14ac:dyDescent="0.2">
      <c r="H37" s="39"/>
      <c r="I37" s="40"/>
      <c r="J37" s="1"/>
      <c r="K37" s="18"/>
      <c r="L37" s="16"/>
    </row>
    <row r="38" spans="8:12" ht="14.25" x14ac:dyDescent="0.2">
      <c r="H38" s="39"/>
      <c r="I38" s="40"/>
      <c r="J38" s="1"/>
      <c r="K38" s="18"/>
      <c r="L38" s="16"/>
    </row>
    <row r="39" spans="8:12" ht="14.25" x14ac:dyDescent="0.2">
      <c r="H39" s="39"/>
      <c r="I39" s="40"/>
      <c r="J39" s="1"/>
      <c r="K39" s="18"/>
      <c r="L39" s="16"/>
    </row>
    <row r="40" spans="8:12" ht="14.25" x14ac:dyDescent="0.2">
      <c r="H40" s="39"/>
      <c r="I40" s="40"/>
      <c r="J40" s="1"/>
      <c r="K40" s="18"/>
      <c r="L40" s="16"/>
    </row>
    <row r="41" spans="8:12" ht="14.25" x14ac:dyDescent="0.2">
      <c r="H41" s="39"/>
      <c r="I41" s="40"/>
      <c r="J41" s="1"/>
      <c r="K41" s="18"/>
      <c r="L41" s="16"/>
    </row>
    <row r="42" spans="8:12" ht="14.25" x14ac:dyDescent="0.2">
      <c r="H42" s="39"/>
      <c r="I42" s="40"/>
      <c r="J42" s="1"/>
      <c r="K42" s="18"/>
      <c r="L42" s="16"/>
    </row>
    <row r="43" spans="8:12" ht="14.25" x14ac:dyDescent="0.2">
      <c r="H43" s="39"/>
      <c r="I43" s="40"/>
      <c r="J43" s="1"/>
      <c r="K43" s="18"/>
      <c r="L43" s="16"/>
    </row>
    <row r="44" spans="8:12" ht="14.25" x14ac:dyDescent="0.2">
      <c r="H44" s="39"/>
      <c r="I44" s="40"/>
      <c r="J44" s="1"/>
      <c r="K44" s="18"/>
      <c r="L44" s="16"/>
    </row>
    <row r="45" spans="8:12" ht="14.25" x14ac:dyDescent="0.2">
      <c r="H45" s="39"/>
      <c r="I45" s="40"/>
      <c r="J45" s="1"/>
      <c r="K45" s="18"/>
      <c r="L45" s="16"/>
    </row>
  </sheetData>
  <dataValidations count="1">
    <dataValidation type="list" allowBlank="1" showInputMessage="1" showErrorMessage="1" sqref="C3:C14" xr:uid="{00000000-0002-0000-0000-000000000000}">
      <formula1>materialfate</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1"/>
  <sheetViews>
    <sheetView workbookViewId="0">
      <selection activeCell="B3" sqref="B3:B11"/>
    </sheetView>
  </sheetViews>
  <sheetFormatPr defaultRowHeight="12.75" x14ac:dyDescent="0.2"/>
  <cols>
    <col min="2" max="2" width="38.85546875" customWidth="1"/>
  </cols>
  <sheetData>
    <row r="2" spans="2:2" ht="15" x14ac:dyDescent="0.25">
      <c r="B2" s="89" t="s">
        <v>23</v>
      </c>
    </row>
    <row r="3" spans="2:2" x14ac:dyDescent="0.2">
      <c r="B3" s="91" t="s">
        <v>33</v>
      </c>
    </row>
    <row r="4" spans="2:2" x14ac:dyDescent="0.2">
      <c r="B4" s="91" t="s">
        <v>38</v>
      </c>
    </row>
    <row r="5" spans="2:2" x14ac:dyDescent="0.2">
      <c r="B5" s="91" t="s">
        <v>36</v>
      </c>
    </row>
    <row r="6" spans="2:2" x14ac:dyDescent="0.2">
      <c r="B6" s="91" t="s">
        <v>37</v>
      </c>
    </row>
    <row r="7" spans="2:2" x14ac:dyDescent="0.2">
      <c r="B7" s="91" t="s">
        <v>35</v>
      </c>
    </row>
    <row r="8" spans="2:2" x14ac:dyDescent="0.2">
      <c r="B8" s="91" t="s">
        <v>40</v>
      </c>
    </row>
    <row r="9" spans="2:2" x14ac:dyDescent="0.2">
      <c r="B9" s="91" t="s">
        <v>34</v>
      </c>
    </row>
    <row r="10" spans="2:2" x14ac:dyDescent="0.2">
      <c r="B10" s="90" t="s">
        <v>50</v>
      </c>
    </row>
    <row r="11" spans="2:2" x14ac:dyDescent="0.2">
      <c r="B11" s="9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Constants</vt:lpstr>
      <vt:lpstr>materialfate</vt:lpstr>
    </vt:vector>
  </TitlesOfParts>
  <Company>aisc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Dave Walls</cp:lastModifiedBy>
  <cp:lastPrinted>2010-06-22T20:56:58Z</cp:lastPrinted>
  <dcterms:created xsi:type="dcterms:W3CDTF">2010-06-17T21:04:58Z</dcterms:created>
  <dcterms:modified xsi:type="dcterms:W3CDTF">2020-05-20T21:03:00Z</dcterms:modified>
</cp:coreProperties>
</file>